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atjaj\Desktop\Širitev klančine z nadstreškom in teraso, prenova recepcije\Za objavo\Popisi_korekcija 23.2.26\"/>
    </mc:Choice>
  </mc:AlternateContent>
  <xr:revisionPtr revIDLastSave="0" documentId="13_ncr:1_{44569FF8-E7CA-4DD0-8187-5FB57110D623}" xr6:coauthVersionLast="47" xr6:coauthVersionMax="47" xr10:uidLastSave="{00000000-0000-0000-0000-000000000000}"/>
  <bookViews>
    <workbookView xWindow="-120" yWindow="-120" windowWidth="29040" windowHeight="15720" firstSheet="8" activeTab="13" xr2:uid="{00000000-000D-0000-FFFF-FFFF00000000}"/>
  </bookViews>
  <sheets>
    <sheet name="SKUPAJ " sheetId="6" r:id="rId1"/>
    <sheet name="I_GO rekapitulacija" sheetId="13" r:id="rId2"/>
    <sheet name="A_Gradbena dela (pripr.)" sheetId="19" r:id="rId3"/>
    <sheet name="1-A1_OZ1_OZ2_gradb. dela" sheetId="21" r:id="rId4"/>
    <sheet name="1-A2_OZ_TERASA_gradb. del " sheetId="30" r:id="rId5"/>
    <sheet name="1-A3_KLANČINA gradbena dela " sheetId="27" r:id="rId6"/>
    <sheet name="2_A_Gradbena dela" sheetId="31" r:id="rId7"/>
    <sheet name="3_A_Gradbena dela" sheetId="33" r:id="rId8"/>
    <sheet name="4_A_Gradbena dela" sheetId="35" r:id="rId9"/>
    <sheet name="1_B_Obrtna dela" sheetId="23" r:id="rId10"/>
    <sheet name="2_B_Obrtna dela" sheetId="32" r:id="rId11"/>
    <sheet name="3_B_Obrtna dela" sheetId="34" r:id="rId12"/>
    <sheet name="4_B_Obrtna dela" sheetId="36" r:id="rId13"/>
    <sheet name="IV_F - zunanja ureditev" sheetId="37" r:id="rId14"/>
  </sheets>
  <externalReferences>
    <externalReference r:id="rId15"/>
    <externalReference r:id="rId16"/>
    <externalReference r:id="rId17"/>
    <externalReference r:id="rId18"/>
    <externalReference r:id="rId19"/>
  </externalReferences>
  <definedNames>
    <definedName name="___dem1">#REF!</definedName>
    <definedName name="__dem1">#REF!</definedName>
    <definedName name="__IntlFixup" hidden="1">TRUE</definedName>
    <definedName name="_1FLOW" localSheetId="13">#REF!</definedName>
    <definedName name="_1FLOW">#REF!</definedName>
    <definedName name="_dem1" localSheetId="13">#REF!</definedName>
    <definedName name="_dem1">#REF!</definedName>
    <definedName name="AccessDatabase" hidden="1">"C:\My Documents\MAUI MALL1.mdb"</definedName>
    <definedName name="ACwvu.CapersView." hidden="1">[1]MASTER!#REF!</definedName>
    <definedName name="ACwvu.Japan_Capers_Ed_Pub." localSheetId="13" hidden="1">#REF!</definedName>
    <definedName name="ACwvu.Japan_Capers_Ed_Pub." hidden="1">#REF!</definedName>
    <definedName name="ACwvu.KJP_CC." localSheetId="13" hidden="1">#REF!</definedName>
    <definedName name="ACwvu.KJP_CC." hidden="1">#REF!</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atum">#REF!</definedName>
    <definedName name="dem" localSheetId="13">#REF!</definedName>
    <definedName name="dem">#REF!</definedName>
    <definedName name="f_KOL" localSheetId="6">'2_A_Gradbena dela'!#REF!</definedName>
    <definedName name="f_KOL" localSheetId="10">'[2]2_A_Gradbena dela'!$F$1</definedName>
    <definedName name="f_KOL" localSheetId="7">'3_A_Gradbena dela'!#REF!</definedName>
    <definedName name="f_KOL" localSheetId="11">'[3]3_A_Gradbena dela'!$F$1</definedName>
    <definedName name="f_KOL" localSheetId="8">'4_A_Gradbena dela'!#REF!</definedName>
    <definedName name="f_KOL" localSheetId="12">'[4]4_A_Gradbena dela'!$F$1</definedName>
    <definedName name="f_KOL">'[5]A_Gradbena dela'!$F$1</definedName>
    <definedName name="fak_1" localSheetId="3">'1-A1_OZ1_OZ2_gradb. dela'!#REF!</definedName>
    <definedName name="fak_1" localSheetId="4">'1-A2_OZ_TERASA_gradb. del '!#REF!</definedName>
    <definedName name="fak_1" localSheetId="5">'1-A3_KLANČINA gradbena dela '!#REF!</definedName>
    <definedName name="fak_1" localSheetId="6">'2_A_Gradbena dela'!#REF!</definedName>
    <definedName name="fak_1" localSheetId="7">'3_A_Gradbena dela'!#REF!</definedName>
    <definedName name="fak_1" localSheetId="8">'4_A_Gradbena dela'!#REF!</definedName>
    <definedName name="fak_1" localSheetId="2">'A_Gradbena dela (pripr.)'!#REF!</definedName>
    <definedName name="fak_1">#REF!</definedName>
    <definedName name="fak_x" localSheetId="9">'1_B_Obrtna dela'!#REF!</definedName>
    <definedName name="fak_x" localSheetId="3">'1-A1_OZ1_OZ2_gradb. dela'!#REF!</definedName>
    <definedName name="fak_x" localSheetId="4">'1-A2_OZ_TERASA_gradb. del '!#REF!</definedName>
    <definedName name="fak_x" localSheetId="5">'1-A3_KLANČINA gradbena dela '!#REF!</definedName>
    <definedName name="fak_x" localSheetId="6">'2_A_Gradbena dela'!#REF!</definedName>
    <definedName name="fak_x" localSheetId="10">'[2]2_A_Gradbena dela'!$G$1</definedName>
    <definedName name="fak_x" localSheetId="7">'3_A_Gradbena dela'!#REF!</definedName>
    <definedName name="fak_x" localSheetId="11">'3_B_Obrtna dela'!#REF!</definedName>
    <definedName name="fak_x" localSheetId="8">'4_A_Gradbena dela'!#REF!</definedName>
    <definedName name="fak_x" localSheetId="12">'[4]4_A_Gradbena dela'!$G$1</definedName>
    <definedName name="fak_x" localSheetId="2">'A_Gradbena dela (pripr.)'!#REF!</definedName>
    <definedName name="fak_x">#REF!</definedName>
    <definedName name="HTML_CodePage" hidden="1">1252</definedName>
    <definedName name="HTML_Control" localSheetId="5" hidden="1">{"'PRODUCTIONCOST SHEET'!$B$3:$G$48"}</definedName>
    <definedName name="HTML_Control" localSheetId="6" hidden="1">{"'PRODUCTIONCOST SHEET'!$B$3:$G$48"}</definedName>
    <definedName name="HTML_Control" localSheetId="10" hidden="1">{"'PRODUCTIONCOST SHEET'!$B$3:$G$48"}</definedName>
    <definedName name="HTML_Control" localSheetId="7" hidden="1">{"'PRODUCTIONCOST SHEET'!$B$3:$G$48"}</definedName>
    <definedName name="HTML_Control" localSheetId="11" hidden="1">{"'PRODUCTIONCOST SHEET'!$B$3:$G$48"}</definedName>
    <definedName name="HTML_Control" localSheetId="8" hidden="1">{"'PRODUCTIONCOST SHEET'!$B$3:$G$48"}</definedName>
    <definedName name="HTML_Control" localSheetId="12" hidden="1">{"'PRODUCTIONCOST SHEET'!$B$3:$G$48"}</definedName>
    <definedName name="HTML_Control" localSheetId="13"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Naročnik">#REF!</definedName>
    <definedName name="OHS">#REF!</definedName>
    <definedName name="_xlnm.Print_Area" localSheetId="9">'1_B_Obrtna dela'!$A$1:$F$60</definedName>
    <definedName name="_xlnm.Print_Area" localSheetId="3">'1-A1_OZ1_OZ2_gradb. dela'!$A$1:$F$203</definedName>
    <definedName name="_xlnm.Print_Area" localSheetId="4">'1-A2_OZ_TERASA_gradb. del '!$A$1:$F$174</definedName>
    <definedName name="_xlnm.Print_Area" localSheetId="5">'1-A3_KLANČINA gradbena dela '!$A$1:$F$175</definedName>
    <definedName name="_xlnm.Print_Area" localSheetId="6">'2_A_Gradbena dela'!$A$1:$G$60</definedName>
    <definedName name="_xlnm.Print_Area" localSheetId="10">'2_B_Obrtna dela'!$A$1:$G$225</definedName>
    <definedName name="_xlnm.Print_Area" localSheetId="7">'3_A_Gradbena dela'!$A$1:$G$144</definedName>
    <definedName name="_xlnm.Print_Area" localSheetId="11">'3_B_Obrtna dela'!$A$1:$G$390</definedName>
    <definedName name="_xlnm.Print_Area" localSheetId="8">'4_A_Gradbena dela'!$A$1:$G$115</definedName>
    <definedName name="_xlnm.Print_Area" localSheetId="12">'4_B_Obrtna dela'!$A$1:$G$318</definedName>
    <definedName name="_xlnm.Print_Area" localSheetId="2">'A_Gradbena dela (pripr.)'!$A$1:$F$37</definedName>
    <definedName name="_xlnm.Print_Area" localSheetId="1">'I_GO rekapitulacija'!$A$1:$F$94</definedName>
    <definedName name="_xlnm.Print_Area" localSheetId="13">'IV_F - zunanja ureditev'!$A$1:$E$398</definedName>
    <definedName name="_xlnm.Print_Area" localSheetId="0">'SKUPAJ '!$A$1:$F$41</definedName>
    <definedName name="Rwvu.CapersView." localSheetId="13" hidden="1">#REF!</definedName>
    <definedName name="Rwvu.CapersView." hidden="1">#REF!</definedName>
    <definedName name="Rwvu.Japan_Capers_Ed_Pub." localSheetId="13" hidden="1">#REF!</definedName>
    <definedName name="Rwvu.Japan_Capers_Ed_Pub." hidden="1">#REF!</definedName>
    <definedName name="Rwvu.KJP_CC." localSheetId="13" hidden="1">#REF!</definedName>
    <definedName name="Rwvu.KJP_CC." hidden="1">#REF!</definedName>
    <definedName name="s" localSheetId="13" hidden="1">#REF!</definedName>
    <definedName name="s" hidden="1">#REF!</definedName>
    <definedName name="S.IZK_del.sir_01" localSheetId="3">'1-A1_OZ1_OZ2_gradb. dela'!#REF!</definedName>
    <definedName name="S.IZK_del.sir_01" localSheetId="4">'1-A2_OZ_TERASA_gradb. del '!#REF!</definedName>
    <definedName name="S.IZK_del.sir_01" localSheetId="5">'1-A3_KLANČINA gradbena dela '!#REF!</definedName>
    <definedName name="S.IZK_del.sir_01" localSheetId="6">'2_A_Gradbena dela'!#REF!</definedName>
    <definedName name="S.IZK_del.sir_01" localSheetId="10">'[2]2_A_Gradbena dela'!#REF!</definedName>
    <definedName name="S.IZK_del.sir_01" localSheetId="7">'3_A_Gradbena dela'!#REF!</definedName>
    <definedName name="S.IZK_del.sir_01" localSheetId="11">'[3]3_A_Gradbena dela'!#REF!</definedName>
    <definedName name="S.IZK_del.sir_01" localSheetId="8">'4_A_Gradbena dela'!#REF!</definedName>
    <definedName name="S.IZK_del.sir_01" localSheetId="12">'[4]4_A_Gradbena dela'!#REF!</definedName>
    <definedName name="S.IZK_del.sir_01" localSheetId="2">'A_Gradbena dela (pripr.)'!#REF!</definedName>
    <definedName name="S.IZK_del.sir_01">#REF!</definedName>
    <definedName name="S.IZK_del.sir_02" localSheetId="3">'1-A1_OZ1_OZ2_gradb. dela'!#REF!</definedName>
    <definedName name="S.IZK_del.sir_02" localSheetId="4">'1-A2_OZ_TERASA_gradb. del '!#REF!</definedName>
    <definedName name="S.IZK_del.sir_02" localSheetId="5">'1-A3_KLANČINA gradbena dela '!#REF!</definedName>
    <definedName name="S.IZK_del.sir_02" localSheetId="2">'A_Gradbena dela (pripr.)'!#REF!</definedName>
    <definedName name="S.IZK_del.sir_02">#REF!</definedName>
    <definedName name="S.IZK_globina_01" localSheetId="3">'1-A1_OZ1_OZ2_gradb. dela'!#REF!</definedName>
    <definedName name="S.IZK_globina_01" localSheetId="4">'1-A2_OZ_TERASA_gradb. del '!#REF!</definedName>
    <definedName name="S.IZK_globina_01" localSheetId="5">'1-A3_KLANČINA gradbena dela '!#REF!</definedName>
    <definedName name="S.IZK_globina_01" localSheetId="6">'2_A_Gradbena dela'!#REF!</definedName>
    <definedName name="S.IZK_globina_01" localSheetId="10">'[2]2_A_Gradbena dela'!#REF!</definedName>
    <definedName name="S.IZK_globina_01" localSheetId="7">'3_A_Gradbena dela'!#REF!</definedName>
    <definedName name="S.IZK_globina_01" localSheetId="11">'[3]3_A_Gradbena dela'!#REF!</definedName>
    <definedName name="S.IZK_globina_01" localSheetId="8">'4_A_Gradbena dela'!#REF!</definedName>
    <definedName name="S.IZK_globina_01" localSheetId="12">'[4]4_A_Gradbena dela'!#REF!</definedName>
    <definedName name="S.IZK_globina_01" localSheetId="2">'A_Gradbena dela (pripr.)'!#REF!</definedName>
    <definedName name="S.IZK_globina_01">#REF!</definedName>
    <definedName name="S.IZK_globina_02" localSheetId="3">'1-A1_OZ1_OZ2_gradb. dela'!#REF!</definedName>
    <definedName name="S.IZK_globina_02" localSheetId="4">'1-A2_OZ_TERASA_gradb. del '!#REF!</definedName>
    <definedName name="S.IZK_globina_02" localSheetId="5">'1-A3_KLANČINA gradbena dela '!#REF!</definedName>
    <definedName name="S.IZK_globina_02" localSheetId="2">'A_Gradbena dela (pripr.)'!#REF!</definedName>
    <definedName name="S.IZK_globina_02">#REF!</definedName>
    <definedName name="S.IZK_naklon_01" localSheetId="3">'1-A1_OZ1_OZ2_gradb. dela'!#REF!</definedName>
    <definedName name="S.IZK_naklon_01" localSheetId="4">'1-A2_OZ_TERASA_gradb. del '!#REF!</definedName>
    <definedName name="S.IZK_naklon_01" localSheetId="5">'1-A3_KLANČINA gradbena dela '!#REF!</definedName>
    <definedName name="S.IZK_naklon_01" localSheetId="6">'2_A_Gradbena dela'!#REF!</definedName>
    <definedName name="S.IZK_naklon_01" localSheetId="10">'[2]2_A_Gradbena dela'!#REF!</definedName>
    <definedName name="S.IZK_naklon_01" localSheetId="7">'3_A_Gradbena dela'!#REF!</definedName>
    <definedName name="S.IZK_naklon_01" localSheetId="11">'[3]3_A_Gradbena dela'!#REF!</definedName>
    <definedName name="S.IZK_naklon_01" localSheetId="8">'4_A_Gradbena dela'!#REF!</definedName>
    <definedName name="S.IZK_naklon_01" localSheetId="12">'[4]4_A_Gradbena dela'!#REF!</definedName>
    <definedName name="S.IZK_naklon_01" localSheetId="2">'A_Gradbena dela (pripr.)'!#REF!</definedName>
    <definedName name="S.IZK_naklon_01">#REF!</definedName>
    <definedName name="S.IZK_naklon_02" localSheetId="3">'1-A1_OZ1_OZ2_gradb. dela'!#REF!</definedName>
    <definedName name="S.IZK_naklon_02" localSheetId="4">'1-A2_OZ_TERASA_gradb. del '!#REF!</definedName>
    <definedName name="S.IZK_naklon_02" localSheetId="5">'1-A3_KLANČINA gradbena dela '!#REF!</definedName>
    <definedName name="S.IZK_naklon_02" localSheetId="2">'A_Gradbena dela (pripr.)'!#REF!</definedName>
    <definedName name="S.IZK_naklon_02">#REF!</definedName>
    <definedName name="S.IZK_obj_A_01" localSheetId="3">'1-A1_OZ1_OZ2_gradb. dela'!#REF!</definedName>
    <definedName name="S.IZK_obj_A_01" localSheetId="4">'1-A2_OZ_TERASA_gradb. del '!#REF!</definedName>
    <definedName name="S.IZK_obj_A_01" localSheetId="5">'1-A3_KLANČINA gradbena dela '!#REF!</definedName>
    <definedName name="S.IZK_obj_A_01" localSheetId="6">'2_A_Gradbena dela'!#REF!</definedName>
    <definedName name="S.IZK_obj_A_01" localSheetId="10">'[2]2_A_Gradbena dela'!#REF!</definedName>
    <definedName name="S.IZK_obj_A_01" localSheetId="7">'3_A_Gradbena dela'!#REF!</definedName>
    <definedName name="S.IZK_obj_A_01" localSheetId="11">'[3]3_A_Gradbena dela'!#REF!</definedName>
    <definedName name="S.IZK_obj_A_01" localSheetId="8">'4_A_Gradbena dela'!#REF!</definedName>
    <definedName name="S.IZK_obj_A_01" localSheetId="12">'[4]4_A_Gradbena dela'!#REF!</definedName>
    <definedName name="S.IZK_obj_A_01" localSheetId="2">'A_Gradbena dela (pripr.)'!#REF!</definedName>
    <definedName name="S.IZK_obj_A_01">#REF!</definedName>
    <definedName name="S.IZK_obj_A_02" localSheetId="3">'1-A1_OZ1_OZ2_gradb. dela'!#REF!</definedName>
    <definedName name="S.IZK_obj_A_02" localSheetId="4">'1-A2_OZ_TERASA_gradb. del '!#REF!</definedName>
    <definedName name="S.IZK_obj_A_02" localSheetId="5">'1-A3_KLANČINA gradbena dela '!#REF!</definedName>
    <definedName name="S.IZK_obj_A_02" localSheetId="2">'A_Gradbena dela (pripr.)'!#REF!</definedName>
    <definedName name="S.IZK_obj_A_02">#REF!</definedName>
    <definedName name="S.IZK_obj_B_01" localSheetId="3">'1-A1_OZ1_OZ2_gradb. dela'!#REF!</definedName>
    <definedName name="S.IZK_obj_B_01" localSheetId="4">'1-A2_OZ_TERASA_gradb. del '!#REF!</definedName>
    <definedName name="S.IZK_obj_B_01" localSheetId="5">'1-A3_KLANČINA gradbena dela '!#REF!</definedName>
    <definedName name="S.IZK_obj_B_01" localSheetId="6">'2_A_Gradbena dela'!#REF!</definedName>
    <definedName name="S.IZK_obj_B_01" localSheetId="10">'[2]2_A_Gradbena dela'!#REF!</definedName>
    <definedName name="S.IZK_obj_B_01" localSheetId="7">'3_A_Gradbena dela'!#REF!</definedName>
    <definedName name="S.IZK_obj_B_01" localSheetId="11">'[3]3_A_Gradbena dela'!#REF!</definedName>
    <definedName name="S.IZK_obj_B_01" localSheetId="8">'4_A_Gradbena dela'!#REF!</definedName>
    <definedName name="S.IZK_obj_B_01" localSheetId="12">'[4]4_A_Gradbena dela'!#REF!</definedName>
    <definedName name="S.IZK_obj_B_01" localSheetId="2">'A_Gradbena dela (pripr.)'!#REF!</definedName>
    <definedName name="S.IZK_obj_B_01">#REF!</definedName>
    <definedName name="S.IZK_obj_B_02" localSheetId="3">'1-A1_OZ1_OZ2_gradb. dela'!#REF!</definedName>
    <definedName name="S.IZK_obj_B_02" localSheetId="4">'1-A2_OZ_TERASA_gradb. del '!#REF!</definedName>
    <definedName name="S.IZK_obj_B_02" localSheetId="5">'1-A3_KLANČINA gradbena dela '!#REF!</definedName>
    <definedName name="S.IZK_obj_B_02" localSheetId="2">'A_Gradbena dela (pripr.)'!#REF!</definedName>
    <definedName name="S.IZK_obj_B_02">#REF!</definedName>
    <definedName name="Swvu.CapersView." hidden="1">[1]MASTER!#REF!</definedName>
    <definedName name="Swvu.Japan_Capers_Ed_Pub." localSheetId="13" hidden="1">#REF!</definedName>
    <definedName name="Swvu.Japan_Capers_Ed_Pub." hidden="1">#REF!</definedName>
    <definedName name="Swvu.KJP_CC." localSheetId="13" hidden="1">#REF!</definedName>
    <definedName name="Swvu.KJP_CC." hidden="1">#REF!</definedName>
    <definedName name="_xlnm.Print_Titles" localSheetId="9">'1_B_Obrtna dela'!$1:$2</definedName>
    <definedName name="_xlnm.Print_Titles" localSheetId="10">'2_B_Obrtna dela'!$1:$2</definedName>
    <definedName name="_xlnm.Print_Titles" localSheetId="11">'3_B_Obrtna dela'!$1:$2</definedName>
    <definedName name="_xlnm.Print_Titles" localSheetId="12">'4_B_Obrtna dela'!$1:$2</definedName>
    <definedName name="_xlnm.Print_Titles" localSheetId="13">'IV_F - zunanja ureditev'!$26:$27</definedName>
    <definedName name="Voda">#REF!</definedName>
    <definedName name="Vodovod">#REF!</definedName>
    <definedName name="wrn.CapersPlotter." localSheetId="5" hidden="1">{#N/A,#N/A,FALSE,"DI 2 YEAR MASTER SCHEDULE"}</definedName>
    <definedName name="wrn.CapersPlotter." localSheetId="6" hidden="1">{#N/A,#N/A,FALSE,"DI 2 YEAR MASTER SCHEDULE"}</definedName>
    <definedName name="wrn.CapersPlotter." localSheetId="10" hidden="1">{#N/A,#N/A,FALSE,"DI 2 YEAR MASTER SCHEDULE"}</definedName>
    <definedName name="wrn.CapersPlotter." localSheetId="7" hidden="1">{#N/A,#N/A,FALSE,"DI 2 YEAR MASTER SCHEDULE"}</definedName>
    <definedName name="wrn.CapersPlotter." localSheetId="11" hidden="1">{#N/A,#N/A,FALSE,"DI 2 YEAR MASTER SCHEDULE"}</definedName>
    <definedName name="wrn.CapersPlotter." localSheetId="8" hidden="1">{#N/A,#N/A,FALSE,"DI 2 YEAR MASTER SCHEDULE"}</definedName>
    <definedName name="wrn.CapersPlotter." localSheetId="12" hidden="1">{#N/A,#N/A,FALSE,"DI 2 YEAR MASTER SCHEDULE"}</definedName>
    <definedName name="wrn.CapersPlotter." localSheetId="13" hidden="1">{#N/A,#N/A,FALSE,"DI 2 YEAR MASTER SCHEDULE"}</definedName>
    <definedName name="wrn.CapersPlotter." hidden="1">{#N/A,#N/A,FALSE,"DI 2 YEAR MASTER SCHEDULE"}</definedName>
    <definedName name="wrn.Edutainment._.Priority._.List." localSheetId="5" hidden="1">{#N/A,#N/A,FALSE,"DI 2 YEAR MASTER SCHEDULE"}</definedName>
    <definedName name="wrn.Edutainment._.Priority._.List." localSheetId="6" hidden="1">{#N/A,#N/A,FALSE,"DI 2 YEAR MASTER SCHEDULE"}</definedName>
    <definedName name="wrn.Edutainment._.Priority._.List." localSheetId="10" hidden="1">{#N/A,#N/A,FALSE,"DI 2 YEAR MASTER SCHEDULE"}</definedName>
    <definedName name="wrn.Edutainment._.Priority._.List." localSheetId="7" hidden="1">{#N/A,#N/A,FALSE,"DI 2 YEAR MASTER SCHEDULE"}</definedName>
    <definedName name="wrn.Edutainment._.Priority._.List." localSheetId="11" hidden="1">{#N/A,#N/A,FALSE,"DI 2 YEAR MASTER SCHEDULE"}</definedName>
    <definedName name="wrn.Edutainment._.Priority._.List." localSheetId="8" hidden="1">{#N/A,#N/A,FALSE,"DI 2 YEAR MASTER SCHEDULE"}</definedName>
    <definedName name="wrn.Edutainment._.Priority._.List." localSheetId="12" hidden="1">{#N/A,#N/A,FALSE,"DI 2 YEAR MASTER SCHEDULE"}</definedName>
    <definedName name="wrn.Edutainment._.Priority._.List." localSheetId="13" hidden="1">{#N/A,#N/A,FALSE,"DI 2 YEAR MASTER SCHEDULE"}</definedName>
    <definedName name="wrn.Edutainment._.Priority._.List." hidden="1">{#N/A,#N/A,FALSE,"DI 2 YEAR MASTER SCHEDULE"}</definedName>
    <definedName name="wrn.Japan_Capers_Ed._.Pub." localSheetId="5" hidden="1">{"Japan_Capers_Ed_Pub",#N/A,FALSE,"DI 2 YEAR MASTER SCHEDULE"}</definedName>
    <definedName name="wrn.Japan_Capers_Ed._.Pub." localSheetId="6" hidden="1">{"Japan_Capers_Ed_Pub",#N/A,FALSE,"DI 2 YEAR MASTER SCHEDULE"}</definedName>
    <definedName name="wrn.Japan_Capers_Ed._.Pub." localSheetId="10" hidden="1">{"Japan_Capers_Ed_Pub",#N/A,FALSE,"DI 2 YEAR MASTER SCHEDULE"}</definedName>
    <definedName name="wrn.Japan_Capers_Ed._.Pub." localSheetId="7" hidden="1">{"Japan_Capers_Ed_Pub",#N/A,FALSE,"DI 2 YEAR MASTER SCHEDULE"}</definedName>
    <definedName name="wrn.Japan_Capers_Ed._.Pub." localSheetId="11" hidden="1">{"Japan_Capers_Ed_Pub",#N/A,FALSE,"DI 2 YEAR MASTER SCHEDULE"}</definedName>
    <definedName name="wrn.Japan_Capers_Ed._.Pub." localSheetId="8" hidden="1">{"Japan_Capers_Ed_Pub",#N/A,FALSE,"DI 2 YEAR MASTER SCHEDULE"}</definedName>
    <definedName name="wrn.Japan_Capers_Ed._.Pub." localSheetId="12" hidden="1">{"Japan_Capers_Ed_Pub",#N/A,FALSE,"DI 2 YEAR MASTER SCHEDULE"}</definedName>
    <definedName name="wrn.Japan_Capers_Ed._.Pub." localSheetId="13" hidden="1">{"Japan_Capers_Ed_Pub",#N/A,FALSE,"DI 2 YEAR MASTER SCHEDULE"}</definedName>
    <definedName name="wrn.Japan_Capers_Ed._.Pub." hidden="1">{"Japan_Capers_Ed_Pub",#N/A,FALSE,"DI 2 YEAR MASTER SCHEDULE"}</definedName>
    <definedName name="wrn.Priority._.list." localSheetId="5" hidden="1">{#N/A,#N/A,FALSE,"DI 2 YEAR MASTER SCHEDULE"}</definedName>
    <definedName name="wrn.Priority._.list." localSheetId="6" hidden="1">{#N/A,#N/A,FALSE,"DI 2 YEAR MASTER SCHEDULE"}</definedName>
    <definedName name="wrn.Priority._.list." localSheetId="10" hidden="1">{#N/A,#N/A,FALSE,"DI 2 YEAR MASTER SCHEDULE"}</definedName>
    <definedName name="wrn.Priority._.list." localSheetId="7" hidden="1">{#N/A,#N/A,FALSE,"DI 2 YEAR MASTER SCHEDULE"}</definedName>
    <definedName name="wrn.Priority._.list." localSheetId="11" hidden="1">{#N/A,#N/A,FALSE,"DI 2 YEAR MASTER SCHEDULE"}</definedName>
    <definedName name="wrn.Priority._.list." localSheetId="8" hidden="1">{#N/A,#N/A,FALSE,"DI 2 YEAR MASTER SCHEDULE"}</definedName>
    <definedName name="wrn.Priority._.list." localSheetId="12" hidden="1">{#N/A,#N/A,FALSE,"DI 2 YEAR MASTER SCHEDULE"}</definedName>
    <definedName name="wrn.Priority._.list." localSheetId="13" hidden="1">{#N/A,#N/A,FALSE,"DI 2 YEAR MASTER SCHEDULE"}</definedName>
    <definedName name="wrn.Priority._.list." hidden="1">{#N/A,#N/A,FALSE,"DI 2 YEAR MASTER SCHEDULE"}</definedName>
    <definedName name="wrn.Prjcted._.Mnthly._.Qtys." localSheetId="5" hidden="1">{#N/A,#N/A,FALSE,"PRJCTED MNTHLY QTY's"}</definedName>
    <definedName name="wrn.Prjcted._.Mnthly._.Qtys." localSheetId="6" hidden="1">{#N/A,#N/A,FALSE,"PRJCTED MNTHLY QTY's"}</definedName>
    <definedName name="wrn.Prjcted._.Mnthly._.Qtys." localSheetId="10" hidden="1">{#N/A,#N/A,FALSE,"PRJCTED MNTHLY QTY's"}</definedName>
    <definedName name="wrn.Prjcted._.Mnthly._.Qtys." localSheetId="7" hidden="1">{#N/A,#N/A,FALSE,"PRJCTED MNTHLY QTY's"}</definedName>
    <definedName name="wrn.Prjcted._.Mnthly._.Qtys." localSheetId="11" hidden="1">{#N/A,#N/A,FALSE,"PRJCTED MNTHLY QTY's"}</definedName>
    <definedName name="wrn.Prjcted._.Mnthly._.Qtys." localSheetId="8" hidden="1">{#N/A,#N/A,FALSE,"PRJCTED MNTHLY QTY's"}</definedName>
    <definedName name="wrn.Prjcted._.Mnthly._.Qtys." localSheetId="12" hidden="1">{#N/A,#N/A,FALSE,"PRJCTED MNTHLY QTY's"}</definedName>
    <definedName name="wrn.Prjcted._.Mnthly._.Qtys." localSheetId="13" hidden="1">{#N/A,#N/A,FALSE,"PRJCTED MNTHLY QTY's"}</definedName>
    <definedName name="wrn.Prjcted._.Mnthly._.Qtys." hidden="1">{#N/A,#N/A,FALSE,"PRJCTED MNTHLY QTY's"}</definedName>
    <definedName name="wrn.Prjcted._.Qtrly._.Dollars." localSheetId="5" hidden="1">{#N/A,#N/A,FALSE,"PRJCTED QTRLY $'s"}</definedName>
    <definedName name="wrn.Prjcted._.Qtrly._.Dollars." localSheetId="6" hidden="1">{#N/A,#N/A,FALSE,"PRJCTED QTRLY $'s"}</definedName>
    <definedName name="wrn.Prjcted._.Qtrly._.Dollars." localSheetId="10" hidden="1">{#N/A,#N/A,FALSE,"PRJCTED QTRLY $'s"}</definedName>
    <definedName name="wrn.Prjcted._.Qtrly._.Dollars." localSheetId="7" hidden="1">{#N/A,#N/A,FALSE,"PRJCTED QTRLY $'s"}</definedName>
    <definedName name="wrn.Prjcted._.Qtrly._.Dollars." localSheetId="11" hidden="1">{#N/A,#N/A,FALSE,"PRJCTED QTRLY $'s"}</definedName>
    <definedName name="wrn.Prjcted._.Qtrly._.Dollars." localSheetId="8" hidden="1">{#N/A,#N/A,FALSE,"PRJCTED QTRLY $'s"}</definedName>
    <definedName name="wrn.Prjcted._.Qtrly._.Dollars." localSheetId="12" hidden="1">{#N/A,#N/A,FALSE,"PRJCTED QTRLY $'s"}</definedName>
    <definedName name="wrn.Prjcted._.Qtrly._.Dollars." localSheetId="13" hidden="1">{#N/A,#N/A,FALSE,"PRJCTED QTRLY $'s"}</definedName>
    <definedName name="wrn.Prjcted._.Qtrly._.Dollars." hidden="1">{#N/A,#N/A,FALSE,"PRJCTED QTRLY $'s"}</definedName>
    <definedName name="wrn.Prjcted._.Qtrly._.Qtys." localSheetId="5" hidden="1">{#N/A,#N/A,FALSE,"PRJCTED QTRLY QTY's"}</definedName>
    <definedName name="wrn.Prjcted._.Qtrly._.Qtys." localSheetId="6" hidden="1">{#N/A,#N/A,FALSE,"PRJCTED QTRLY QTY's"}</definedName>
    <definedName name="wrn.Prjcted._.Qtrly._.Qtys." localSheetId="10" hidden="1">{#N/A,#N/A,FALSE,"PRJCTED QTRLY QTY's"}</definedName>
    <definedName name="wrn.Prjcted._.Qtrly._.Qtys." localSheetId="7" hidden="1">{#N/A,#N/A,FALSE,"PRJCTED QTRLY QTY's"}</definedName>
    <definedName name="wrn.Prjcted._.Qtrly._.Qtys." localSheetId="11" hidden="1">{#N/A,#N/A,FALSE,"PRJCTED QTRLY QTY's"}</definedName>
    <definedName name="wrn.Prjcted._.Qtrly._.Qtys." localSheetId="8" hidden="1">{#N/A,#N/A,FALSE,"PRJCTED QTRLY QTY's"}</definedName>
    <definedName name="wrn.Prjcted._.Qtrly._.Qtys." localSheetId="12" hidden="1">{#N/A,#N/A,FALSE,"PRJCTED QTRLY QTY's"}</definedName>
    <definedName name="wrn.Prjcted._.Qtrly._.Qtys." localSheetId="13" hidden="1">{#N/A,#N/A,FALSE,"PRJCTED QTRLY QTY's"}</definedName>
    <definedName name="wrn.Prjcted._.Qtrly._.Qtys." hidden="1">{#N/A,#N/A,FALSE,"PRJCTED QTRLY QTY's"}</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6"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7"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8"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6"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7"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8"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6"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7"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8"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Z_9A428CE1_B4D9_11D0_A8AA_0000C071AEE7_.wvu.Cols" localSheetId="13" hidden="1">[1]MASTER!#REF!,[1]MASTER!#REF!</definedName>
    <definedName name="Z_9A428CE1_B4D9_11D0_A8AA_0000C071AEE7_.wvu.Cols" hidden="1">[1]MASTER!$A$1:$Q$65536,[1]MASTER!$Y$1:$Z$65536</definedName>
    <definedName name="Z_9A428CE1_B4D9_11D0_A8AA_0000C071AEE7_.wvu.PrintArea" localSheetId="13" hidden="1">#REF!</definedName>
    <definedName name="Z_9A428CE1_B4D9_11D0_A8AA_0000C071AEE7_.wvu.PrintArea" hidden="1">#REF!</definedName>
    <definedName name="Z_9A428CE1_B4D9_11D0_A8AA_0000C071AEE7_.wvu.Rows" localSheetId="13" hidden="1">[1]MASTER!#REF!,[1]MASTER!#REF!,[1]MASTER!#REF!,[1]MASTER!#REF!,[1]MASTER!#REF!,[1]MASTER!#REF!,[1]MASTER!#REF!,[1]MASTER!#REF!</definedName>
    <definedName name="Z_9A428CE1_B4D9_11D0_A8AA_0000C071AEE7_.wvu.Rows" hidden="1">[1]MASTER!#REF!,[1]MASTER!#REF!,[1]MASTER!#REF!,[1]MASTER!#REF!,[1]MASTER!#REF!,[1]MASTER!#REF!,[1]MASTER!#REF!,[1]MASTER!$A$98:$IV$272</definedName>
    <definedName name="Z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0" i="36" l="1"/>
  <c r="G299" i="36"/>
  <c r="G302" i="36" s="1"/>
  <c r="D89" i="13" s="1"/>
  <c r="G49" i="35"/>
  <c r="D173" i="21" l="1"/>
  <c r="F180" i="21"/>
  <c r="F179" i="21"/>
  <c r="F173" i="21"/>
  <c r="F187" i="21" s="1"/>
  <c r="D25" i="13" s="1"/>
  <c r="E396" i="37"/>
  <c r="E392" i="37"/>
  <c r="E388" i="37"/>
  <c r="E384" i="37"/>
  <c r="E380" i="37"/>
  <c r="E371" i="37"/>
  <c r="E367" i="37"/>
  <c r="E363" i="37"/>
  <c r="E359" i="37"/>
  <c r="E355" i="37"/>
  <c r="E345" i="37"/>
  <c r="E341" i="37"/>
  <c r="E337" i="37"/>
  <c r="E333" i="37"/>
  <c r="E329" i="37"/>
  <c r="E325" i="37"/>
  <c r="E324" i="37"/>
  <c r="E320" i="37"/>
  <c r="E316" i="37"/>
  <c r="E312" i="37"/>
  <c r="E308" i="37"/>
  <c r="E304" i="37"/>
  <c r="E300" i="37"/>
  <c r="E296" i="37"/>
  <c r="E292" i="37"/>
  <c r="E288" i="37"/>
  <c r="E284" i="37"/>
  <c r="E280" i="37"/>
  <c r="E276" i="37"/>
  <c r="E272" i="37"/>
  <c r="E268" i="37"/>
  <c r="E264" i="37"/>
  <c r="E260" i="37"/>
  <c r="E256" i="37"/>
  <c r="E252" i="37"/>
  <c r="E248" i="37"/>
  <c r="E244" i="37"/>
  <c r="E240" i="37"/>
  <c r="E236" i="37"/>
  <c r="E232" i="37"/>
  <c r="E220" i="37"/>
  <c r="E216" i="37"/>
  <c r="E212" i="37"/>
  <c r="E207" i="37"/>
  <c r="E203" i="37"/>
  <c r="E199" i="37"/>
  <c r="E195" i="37"/>
  <c r="E191" i="37"/>
  <c r="E187" i="37"/>
  <c r="E178" i="37"/>
  <c r="E174" i="37"/>
  <c r="E170" i="37"/>
  <c r="E166" i="37"/>
  <c r="E161" i="37"/>
  <c r="E157" i="37"/>
  <c r="E153" i="37"/>
  <c r="E149" i="37"/>
  <c r="E145" i="37"/>
  <c r="E141" i="37"/>
  <c r="E137" i="37"/>
  <c r="E126" i="37"/>
  <c r="E123" i="37"/>
  <c r="E119" i="37"/>
  <c r="E115" i="37"/>
  <c r="E111" i="37"/>
  <c r="E107" i="37"/>
  <c r="E102" i="37"/>
  <c r="E97" i="37"/>
  <c r="E93" i="37"/>
  <c r="E88" i="37"/>
  <c r="E84" i="37"/>
  <c r="E80" i="37"/>
  <c r="E76" i="37"/>
  <c r="E72" i="37"/>
  <c r="E66" i="37"/>
  <c r="E60" i="37"/>
  <c r="E56" i="37"/>
  <c r="E50" i="37"/>
  <c r="E45" i="37"/>
  <c r="E41" i="37"/>
  <c r="E37" i="37"/>
  <c r="F102" i="21"/>
  <c r="E261" i="34"/>
  <c r="G261" i="34" s="1"/>
  <c r="G24" i="34"/>
  <c r="G36" i="34"/>
  <c r="E398" i="37" l="1"/>
  <c r="D16" i="37" s="1"/>
  <c r="E130" i="37"/>
  <c r="D11" i="37" s="1"/>
  <c r="E180" i="37"/>
  <c r="D12" i="37" s="1"/>
  <c r="E373" i="37"/>
  <c r="D15" i="37" s="1"/>
  <c r="E347" i="37"/>
  <c r="D14" i="37" s="1"/>
  <c r="E223" i="37"/>
  <c r="D13" i="37" s="1"/>
  <c r="F90" i="30"/>
  <c r="F90" i="21"/>
  <c r="F40" i="23"/>
  <c r="G215" i="34"/>
  <c r="G181" i="34"/>
  <c r="G150" i="32"/>
  <c r="D183" i="32"/>
  <c r="D174" i="32"/>
  <c r="G166" i="32"/>
  <c r="G158" i="32"/>
  <c r="D17" i="37" l="1"/>
  <c r="D19" i="37" s="1"/>
  <c r="D21" i="37" s="1"/>
  <c r="G255" i="34"/>
  <c r="G30" i="35"/>
  <c r="G25" i="33"/>
  <c r="D25" i="33"/>
  <c r="G54" i="33"/>
  <c r="G219" i="34"/>
  <c r="G206" i="34"/>
  <c r="G204" i="34"/>
  <c r="G202" i="34"/>
  <c r="G217" i="34"/>
  <c r="G200" i="34"/>
  <c r="G213" i="34"/>
  <c r="F96" i="21"/>
  <c r="G193" i="34"/>
  <c r="G179" i="34"/>
  <c r="G183" i="34"/>
  <c r="D184" i="32"/>
  <c r="D182" i="32"/>
  <c r="G102" i="34"/>
  <c r="G181" i="36"/>
  <c r="F31" i="6" l="1"/>
  <c r="F14" i="21"/>
  <c r="G184" i="32"/>
  <c r="G183" i="32"/>
  <c r="G182" i="32"/>
  <c r="G174" i="32"/>
  <c r="G140" i="32"/>
  <c r="G94" i="34"/>
  <c r="F14" i="30" l="1"/>
  <c r="G276" i="36" l="1"/>
  <c r="G263" i="36"/>
  <c r="G250" i="36"/>
  <c r="G238" i="36"/>
  <c r="G226" i="36"/>
  <c r="G190" i="36"/>
  <c r="G174" i="36"/>
  <c r="G167" i="36"/>
  <c r="G71" i="36"/>
  <c r="G69" i="36"/>
  <c r="G67" i="36"/>
  <c r="G47" i="36"/>
  <c r="G24" i="36"/>
  <c r="G16" i="36"/>
  <c r="D95" i="35"/>
  <c r="G95" i="35"/>
  <c r="D94" i="35"/>
  <c r="G94" i="35"/>
  <c r="G89" i="35"/>
  <c r="G84" i="35"/>
  <c r="G79" i="35"/>
  <c r="G71" i="35"/>
  <c r="G64" i="35"/>
  <c r="G24" i="35"/>
  <c r="G18" i="35"/>
  <c r="G32" i="36" l="1"/>
  <c r="G130" i="36"/>
  <c r="G197" i="36"/>
  <c r="G204" i="36"/>
  <c r="G279" i="36"/>
  <c r="D88" i="13" s="1"/>
  <c r="G116" i="36"/>
  <c r="G99" i="36"/>
  <c r="G145" i="36"/>
  <c r="G36" i="35"/>
  <c r="G42" i="35"/>
  <c r="G96" i="35"/>
  <c r="G99" i="35" s="1"/>
  <c r="D55" i="13" s="1"/>
  <c r="D18" i="35"/>
  <c r="G35" i="36" l="1"/>
  <c r="D84" i="13" s="1"/>
  <c r="G74" i="36"/>
  <c r="D85" i="13" s="1"/>
  <c r="G52" i="35"/>
  <c r="D54" i="13" s="1"/>
  <c r="G207" i="36"/>
  <c r="D87" i="13" s="1"/>
  <c r="G153" i="36"/>
  <c r="D86" i="13" s="1"/>
  <c r="G313" i="36" l="1"/>
  <c r="G315" i="36" s="1"/>
  <c r="G109" i="35"/>
  <c r="G111" i="35" s="1"/>
  <c r="D56" i="13" s="1"/>
  <c r="F53" i="13" s="1"/>
  <c r="D90" i="13" l="1"/>
  <c r="F83" i="13" s="1"/>
  <c r="G317" i="36"/>
  <c r="G113" i="35"/>
  <c r="G372" i="34" l="1"/>
  <c r="G354" i="34"/>
  <c r="G352" i="34"/>
  <c r="G350" i="34"/>
  <c r="G330" i="34"/>
  <c r="G245" i="34"/>
  <c r="G234" i="34"/>
  <c r="G74" i="34"/>
  <c r="D124" i="33"/>
  <c r="G124" i="33"/>
  <c r="D123" i="33"/>
  <c r="G123" i="33"/>
  <c r="G118" i="33"/>
  <c r="G109" i="33"/>
  <c r="G102" i="33"/>
  <c r="G47" i="33"/>
  <c r="G40" i="33"/>
  <c r="G33" i="33"/>
  <c r="D18" i="33" l="1"/>
  <c r="G365" i="34"/>
  <c r="G367" i="34"/>
  <c r="G131" i="34"/>
  <c r="G135" i="34"/>
  <c r="G133" i="34"/>
  <c r="G137" i="34"/>
  <c r="G139" i="34"/>
  <c r="G143" i="34"/>
  <c r="G145" i="34"/>
  <c r="G247" i="34"/>
  <c r="G264" i="34" s="1"/>
  <c r="G141" i="34"/>
  <c r="G314" i="34"/>
  <c r="G163" i="34"/>
  <c r="G300" i="34"/>
  <c r="G155" i="34"/>
  <c r="G171" i="34"/>
  <c r="D67" i="33"/>
  <c r="G67" i="33"/>
  <c r="G125" i="33"/>
  <c r="G128" i="33" s="1"/>
  <c r="D50" i="13" s="1"/>
  <c r="G73" i="33"/>
  <c r="D73" i="33"/>
  <c r="G82" i="33"/>
  <c r="G18" i="33"/>
  <c r="G61" i="33"/>
  <c r="G222" i="34" l="1"/>
  <c r="D77" i="13" s="1"/>
  <c r="D78" i="13"/>
  <c r="G91" i="33"/>
  <c r="D49" i="13" s="1"/>
  <c r="G301" i="34"/>
  <c r="G340" i="34"/>
  <c r="G375" i="34" s="1"/>
  <c r="D80" i="13" s="1"/>
  <c r="G299" i="34"/>
  <c r="G68" i="34"/>
  <c r="G42" i="34"/>
  <c r="G86" i="34"/>
  <c r="G48" i="34"/>
  <c r="G80" i="34"/>
  <c r="G58" i="34"/>
  <c r="G317" i="34" l="1"/>
  <c r="D79" i="13" s="1"/>
  <c r="G138" i="33"/>
  <c r="G140" i="33" s="1"/>
  <c r="D51" i="13" s="1"/>
  <c r="F48" i="13" s="1"/>
  <c r="G105" i="34"/>
  <c r="D76" i="13" s="1"/>
  <c r="G385" i="34" l="1"/>
  <c r="G387" i="34" s="1"/>
  <c r="D81" i="13" s="1"/>
  <c r="G142" i="33"/>
  <c r="G389" i="34" l="1"/>
  <c r="G206" i="32"/>
  <c r="G201" i="32"/>
  <c r="G132" i="32"/>
  <c r="G124" i="32"/>
  <c r="G122" i="32"/>
  <c r="G120" i="32"/>
  <c r="G118" i="32"/>
  <c r="G92" i="32"/>
  <c r="G74" i="32"/>
  <c r="G36" i="32"/>
  <c r="G24" i="32"/>
  <c r="D40" i="31"/>
  <c r="G40" i="31"/>
  <c r="D39" i="31"/>
  <c r="G39" i="31"/>
  <c r="G27" i="31"/>
  <c r="G19" i="31"/>
  <c r="G30" i="31" l="1"/>
  <c r="D44" i="13" s="1"/>
  <c r="G86" i="32"/>
  <c r="G58" i="32"/>
  <c r="G209" i="32"/>
  <c r="G42" i="32"/>
  <c r="G48" i="32"/>
  <c r="G68" i="32"/>
  <c r="G80" i="32"/>
  <c r="G116" i="32"/>
  <c r="G187" i="32" s="1"/>
  <c r="G41" i="31"/>
  <c r="G44" i="31" s="1"/>
  <c r="D45" i="13" s="1"/>
  <c r="D72" i="13" l="1"/>
  <c r="D71" i="13"/>
  <c r="G95" i="32"/>
  <c r="G54" i="31"/>
  <c r="G56" i="31" s="1"/>
  <c r="D46" i="13" s="1"/>
  <c r="F43" i="13" s="1"/>
  <c r="G220" i="32" l="1"/>
  <c r="D70" i="13"/>
  <c r="G58" i="31"/>
  <c r="F75" i="13" l="1"/>
  <c r="G222" i="32"/>
  <c r="G224" i="32" s="1"/>
  <c r="D73" i="13"/>
  <c r="F69" i="13" s="1"/>
  <c r="F153" i="27"/>
  <c r="F151" i="27"/>
  <c r="F155" i="27" s="1"/>
  <c r="F153" i="30"/>
  <c r="F151" i="30"/>
  <c r="F68" i="30"/>
  <c r="F41" i="30"/>
  <c r="F21" i="30"/>
  <c r="F79" i="27"/>
  <c r="F158" i="27" l="1"/>
  <c r="D39" i="13" s="1"/>
  <c r="F139" i="30"/>
  <c r="F103" i="30"/>
  <c r="F97" i="30"/>
  <c r="F34" i="30"/>
  <c r="F109" i="30"/>
  <c r="F155" i="30"/>
  <c r="F158" i="30" s="1"/>
  <c r="D32" i="13" s="1"/>
  <c r="F28" i="30"/>
  <c r="F122" i="30"/>
  <c r="F29" i="23"/>
  <c r="F100" i="27"/>
  <c r="F59" i="30" l="1"/>
  <c r="F84" i="30"/>
  <c r="F61" i="30"/>
  <c r="F76" i="30"/>
  <c r="F128" i="30"/>
  <c r="F44" i="30"/>
  <c r="D29" i="13" s="1"/>
  <c r="F137" i="30"/>
  <c r="F33" i="19"/>
  <c r="F112" i="30" l="1"/>
  <c r="D30" i="13" s="1"/>
  <c r="F142" i="30"/>
  <c r="D31" i="13" s="1"/>
  <c r="F127" i="27"/>
  <c r="F121" i="27"/>
  <c r="F120" i="27"/>
  <c r="F87" i="27"/>
  <c r="F72" i="27"/>
  <c r="F47" i="27"/>
  <c r="F26" i="27"/>
  <c r="F19" i="27"/>
  <c r="F156" i="21"/>
  <c r="F154" i="21"/>
  <c r="F66" i="21"/>
  <c r="F21" i="21"/>
  <c r="F25" i="19"/>
  <c r="F20" i="19"/>
  <c r="F15" i="19"/>
  <c r="F10" i="19"/>
  <c r="F168" i="30" l="1"/>
  <c r="F170" i="30" s="1"/>
  <c r="D33" i="13" s="1"/>
  <c r="F28" i="13" s="1"/>
  <c r="F53" i="27"/>
  <c r="F107" i="27"/>
  <c r="F98" i="27"/>
  <c r="F130" i="27" s="1"/>
  <c r="F40" i="27"/>
  <c r="F32" i="27"/>
  <c r="F140" i="27"/>
  <c r="F143" i="27" s="1"/>
  <c r="D38" i="13" s="1"/>
  <c r="F36" i="19"/>
  <c r="F18" i="13" s="1"/>
  <c r="F158" i="21"/>
  <c r="F161" i="21" s="1"/>
  <c r="D24" i="13" s="1"/>
  <c r="F22" i="23"/>
  <c r="F59" i="21"/>
  <c r="F140" i="21"/>
  <c r="F134" i="21"/>
  <c r="F142" i="21"/>
  <c r="F114" i="21"/>
  <c r="F138" i="21"/>
  <c r="F136" i="21"/>
  <c r="F84" i="21"/>
  <c r="F41" i="21"/>
  <c r="F28" i="21"/>
  <c r="F82" i="21"/>
  <c r="F108" i="21"/>
  <c r="F172" i="30" l="1"/>
  <c r="F31" i="23"/>
  <c r="D65" i="13" s="1"/>
  <c r="D37" i="13"/>
  <c r="F56" i="27"/>
  <c r="D36" i="13" s="1"/>
  <c r="F74" i="21"/>
  <c r="F127" i="21"/>
  <c r="F34" i="21" l="1"/>
  <c r="F44" i="21" s="1"/>
  <c r="D21" i="13" s="1"/>
  <c r="F145" i="21"/>
  <c r="D23" i="13" s="1"/>
  <c r="F169" i="27"/>
  <c r="F171" i="27" s="1"/>
  <c r="D40" i="13" s="1"/>
  <c r="F35" i="13" s="1"/>
  <c r="F43" i="23"/>
  <c r="D66" i="13" s="1"/>
  <c r="F117" i="21"/>
  <c r="D22" i="13" s="1"/>
  <c r="F173" i="27" l="1"/>
  <c r="F197" i="21"/>
  <c r="F199" i="21" s="1"/>
  <c r="D26" i="13" s="1"/>
  <c r="F20" i="13" s="1"/>
  <c r="F58" i="13" s="1"/>
  <c r="D16" i="6" s="1"/>
  <c r="F201" i="21" l="1"/>
  <c r="D3" i="13" l="1"/>
  <c r="D2" i="13"/>
  <c r="D6" i="13"/>
  <c r="F54" i="23" l="1"/>
  <c r="F56" i="23" s="1"/>
  <c r="F59" i="23" s="1"/>
  <c r="D67" i="13" l="1"/>
  <c r="F64" i="13" s="1"/>
  <c r="F93" i="13" s="1"/>
  <c r="D17" i="6" s="1"/>
  <c r="F14" i="6" s="1"/>
  <c r="F36" i="6" s="1"/>
</calcChain>
</file>

<file path=xl/sharedStrings.xml><?xml version="1.0" encoding="utf-8"?>
<sst xmlns="http://schemas.openxmlformats.org/spreadsheetml/2006/main" count="1845" uniqueCount="884">
  <si>
    <t>GRADBENA DELA</t>
  </si>
  <si>
    <t>ZIDARSKA DELA</t>
  </si>
  <si>
    <t>SKUPAJ GRADBENA DELA:</t>
  </si>
  <si>
    <t>OPOMBA:</t>
  </si>
  <si>
    <t>kpl</t>
  </si>
  <si>
    <t>kos</t>
  </si>
  <si>
    <t>► GRADBENA POMOČ - KV DELAVEC</t>
  </si>
  <si>
    <t>ur</t>
  </si>
  <si>
    <t>► GRADBENA POMOČ - PK DELAVEC</t>
  </si>
  <si>
    <t xml:space="preserve">► GRADBENA POMOČ - MATERIAL </t>
  </si>
  <si>
    <t>€</t>
  </si>
  <si>
    <t>SKUPAJ ZIDARSKA DELA</t>
  </si>
  <si>
    <t>SKUPAJ OBRTNA DELA:</t>
  </si>
  <si>
    <t>INVESTITOR/NAROČNIK:</t>
  </si>
  <si>
    <t>OBJEKT /LOKACIJA:</t>
  </si>
  <si>
    <t xml:space="preserve"> </t>
  </si>
  <si>
    <t xml:space="preserve">SKUPNA REKAPITULACIJA </t>
  </si>
  <si>
    <t>A/ GRADBENA DELA</t>
  </si>
  <si>
    <t>ARHITEKT ERNST d.o.o.</t>
  </si>
  <si>
    <t>B/ OBRTNA DELA</t>
  </si>
  <si>
    <t>Post. št.</t>
  </si>
  <si>
    <t>Enota</t>
  </si>
  <si>
    <t>Količina</t>
  </si>
  <si>
    <t>Cena/enoto</t>
  </si>
  <si>
    <t>Skupaj</t>
  </si>
  <si>
    <t>Opis postavke</t>
  </si>
  <si>
    <t>OBRTNA DELA</t>
  </si>
  <si>
    <t>A1.</t>
  </si>
  <si>
    <t>A4.</t>
  </si>
  <si>
    <t>I.</t>
  </si>
  <si>
    <t>GRADBENA IN OBRTNIŠKA DELA</t>
  </si>
  <si>
    <t>II.</t>
  </si>
  <si>
    <t>ELEKTRO INŠTALACIJE</t>
  </si>
  <si>
    <t>III.</t>
  </si>
  <si>
    <t>STROJNE INŠTALACIJE</t>
  </si>
  <si>
    <t>REKAPITULACIJA GRADBENA IN OBRTNIŠKA DELA</t>
  </si>
  <si>
    <t>KPL</t>
  </si>
  <si>
    <t xml:space="preserve">Razna režijska dela in pomoč, ki niso zajeta v popisu del, se pa izkažejo za neobhodna; obračunano po dejansko porabljenem času in materialu, po predhodnemu vpisu s strani nadzornega organa v gradbeni dnevnik!
Obračun KV in PK v urah,  material je ocenjen  v 20 % vrednosti/delo (PK in KV).
</t>
  </si>
  <si>
    <t>ŠT. PROJEKTA:</t>
  </si>
  <si>
    <t>ME</t>
  </si>
  <si>
    <t>Skupaj [€]</t>
  </si>
  <si>
    <t>Oznaka</t>
  </si>
  <si>
    <t>KLJUČAVNIČARSKA DELA</t>
  </si>
  <si>
    <t>SKUPAJ KLJUČAVNIČARSKA DELA</t>
  </si>
  <si>
    <t>Razna obrtna dela, katera v fazi projektiranja niso bila predvidena, vendar so nujna za dokončanje del .</t>
  </si>
  <si>
    <t>Obračun po dejanskih stroških na podlagi predhodnega naročila s strani investitorja in vpisa s strani nadzornega organa v gradbeni dnevnik !</t>
  </si>
  <si>
    <t xml:space="preserve">NEPREDVIDENA IN DODATNA OBRTNA DELA </t>
  </si>
  <si>
    <t>NEPREDVIDENA OBRTNA DELA</t>
  </si>
  <si>
    <t>BETONSKA IN ARM. BETONSKA DELA</t>
  </si>
  <si>
    <t>SKUPAJ BETONSKA IN ARM. BETONSKA DELA</t>
  </si>
  <si>
    <t>NEPREDVIDENA GRADBENA DELA</t>
  </si>
  <si>
    <t>A5.</t>
  </si>
  <si>
    <t>ZEMELJSKA DELA</t>
  </si>
  <si>
    <t>SKUPAJ ZEMELJSKA DELA</t>
  </si>
  <si>
    <t xml:space="preserve">Kompletna izdelava organizacije gradbišča, ki jo predlaga izvajalec s soglasjem investitorja in zaščita ostalih delov objekta, ki so v uporabi, npr.:
-postavitev zunanjih sanitarij in vzdrževanje le teh v času izvajanja del,
-zaščita transportnih poti, 
-izvajanje ukrepov za varno izvajanje del in zaščito pred prašenjem,
-sprotno čiščenje delovišča, vsakodnevno čiščenje po zaključenem delovnem dnevu in finalno očiščenje prostorov pred prevzemom izvedenih del,
-formiranje in zapiranje delovišča,
-zaščita deponiranega materiala,
-potrebni delovni odri za izvedbo vseh del,
-potrebno varovanje,
-potrebna zavarovanja,
-ostali režijski stroški v zvezi z organizacijo delovišča.
Izvajalec predhodno izdela načrt organizacije gradbišča v dogovoru z investitorjem, glede na razpoložljive prostorske možnosti.
</t>
  </si>
  <si>
    <t>Vsi elementi  ključavničarskih del morajo biti izdelani strokovno in kvalitetno po detajlih in iz materialov kot je navedeno v opisih in detajlih. Vgrajeni material mora ustrezati veljavnim normativom in  standardom, ter ustrezati predpisani kvaliteti določeni s projektom, kar se dokaže z izvidi in atesti.</t>
  </si>
  <si>
    <t xml:space="preserve">Elementi za vgrajevanje ključavničarskih izdelkov (vijaki, sidra in drugo) morajo biti takih dimenzij in nosilnosti, da ustrezajo obremenitvam, za katere so namenjeni. Vse nosilne elemente je dimenzionirati z analizo konstrukcij. </t>
  </si>
  <si>
    <t>Izvajalec del izdela delavniške načrte za vse končne pozicije, ki jih morata pred izvedbo potrditi odgovorni vodja projekta ter odgovorni nadzornik z vpisom v gradbeni dnevnik.</t>
  </si>
  <si>
    <t>Enotna cena mora zajeti izdelavo vseh potrebnih detajlov in dopolnilnih del, ki jih je potrebno izvesti za dokončanje posameznih del, tudi če potrebni detajli in zaključki niso podrobno navedeni in opisani v popisu del, in so ta dopolnila nujna za pravilno funkcioniranje posameznih sistemov.</t>
  </si>
  <si>
    <t>V ponudbeni ceni  je zajeti  ves potreben material in delo; vključno z zaščito konstrukcije, vsemi transporti, pomožnimi deli  in varovalnimi deli , ki so potrebna za izvedbo del po posamezni postavki.</t>
  </si>
  <si>
    <t>Izvajalec jeklene konstrukcije mora pripraviti tehnološki načrt montaže jeklene konstrukcije, ki bo vseboval vrstni red montaže, način in mesta začasnega podpiranja.... Predvidena mora biti tudi vsa strojna oprema in orodje za dviganje montažnih sklopov. Osebje, ki izvaja montažo mora biti usposobljeno in med delom ustrezno zavarovano.</t>
  </si>
  <si>
    <t>Izdelava  dokazila o zanesljivosti, vključno z vsemi potrebnimi elaborati, dokazili, atesti, mnenji in preskusi, potrebnimi za pridobitev teh dokumentov s strani pooblaščenih institucij, vključno z vnašanjem sprememb v PZI dokumentacijo za izdelavo PID dokumentacije</t>
  </si>
  <si>
    <t>DOKAZILO O ZANESLJIVOSTI S PRILOGAMI</t>
  </si>
  <si>
    <t xml:space="preserve">NEPREDVIDENA IN DODATNA GRADBENA DELA </t>
  </si>
  <si>
    <t xml:space="preserve">SKUPAJ NEPREDVIDENA IN DODATNA GRADBENA DELA </t>
  </si>
  <si>
    <t>SKUPAJ OBRTNA DELA</t>
  </si>
  <si>
    <t>Dobava, rezanje, krivljenje, vezanje in polaganje srednje zahtevne rebraste armature; z vsemi pomožnimi deli in prenosi, do mesta vgraditve
REBRASTA ARMATURA S 500.
Obračun v kg vgrajene armature.</t>
  </si>
  <si>
    <t>kg</t>
  </si>
  <si>
    <t>Dobava, rezanje, vezanje in polaganje srednje zahtevne rebraste armature; z vsemi pomožnimi deli in prenosi, do mesta vgraditve
MREŽNA ARMATURA S 500.
Obračun v kg vgrajene armature.</t>
  </si>
  <si>
    <t>IV.</t>
  </si>
  <si>
    <t>ZUNANJA UREDITEV</t>
  </si>
  <si>
    <t>Razna gradbena  dela, katera v fazi projektiranja niso bila predvidena, vendar so nujna za dokončanje del.</t>
  </si>
  <si>
    <r>
      <t>►</t>
    </r>
    <r>
      <rPr>
        <b/>
        <sz val="10"/>
        <rFont val="Arial Nova Cond"/>
        <family val="2"/>
      </rPr>
      <t>PRIPRAVA IN ORGANIZACIJA GRADBIŠČA</t>
    </r>
  </si>
  <si>
    <r>
      <t>m</t>
    </r>
    <r>
      <rPr>
        <b/>
        <vertAlign val="superscript"/>
        <sz val="10"/>
        <rFont val="Arial Nova Cond"/>
        <family val="2"/>
      </rPr>
      <t>3</t>
    </r>
  </si>
  <si>
    <r>
      <t>Kompletna dobava in vgrajevanje podložnega betona s potrebno izravnavo.
Obračun v m</t>
    </r>
    <r>
      <rPr>
        <vertAlign val="superscript"/>
        <sz val="10"/>
        <rFont val="Arial Nova Cond"/>
        <family val="2"/>
      </rPr>
      <t>3</t>
    </r>
    <r>
      <rPr>
        <sz val="10"/>
        <rFont val="Arial Nova Cond"/>
        <family val="2"/>
      </rPr>
      <t xml:space="preserve">; vključno s predhodno pripravo - izravnavo nasutja in utrditvijo podlage.
</t>
    </r>
  </si>
  <si>
    <r>
      <t>Kompletna dobava in vgrajevanje podložnega-pustega betona s potrebno izravnavo.
Obračun v m</t>
    </r>
    <r>
      <rPr>
        <vertAlign val="superscript"/>
        <sz val="10"/>
        <rFont val="Arial Nova Cond"/>
        <family val="2"/>
      </rPr>
      <t>3;</t>
    </r>
    <r>
      <rPr>
        <sz val="10"/>
        <rFont val="Arial Nova Cond"/>
        <family val="2"/>
      </rPr>
      <t xml:space="preserve">; vključno s predhodno odstranitvijo obstoječe podlage in odvoz k pooblaščenemu zbiralcu gradbenih odpadkov!
</t>
    </r>
  </si>
  <si>
    <t>IZBOLJŠAVA TAL - PUSTI BETON C 12/15; S PREDDELI</t>
  </si>
  <si>
    <t>TAMPONSKO NASUTJE DEB. 40 CM</t>
  </si>
  <si>
    <t>TAMPONSKO NASUTJE-TAMPON 1,  DEB. 20 CM</t>
  </si>
  <si>
    <t>POLITLAK - FILC 200 G/M2</t>
  </si>
  <si>
    <r>
      <t>Nabava, dobava in vgrajevanje politlak - filca, s preklopi.
Obračun v m</t>
    </r>
    <r>
      <rPr>
        <vertAlign val="superscript"/>
        <sz val="10"/>
        <rFont val="Arial Nova Cond"/>
        <family val="2"/>
      </rPr>
      <t xml:space="preserve">2 </t>
    </r>
    <r>
      <rPr>
        <sz val="10"/>
        <rFont val="Arial Nova Cond"/>
        <family val="2"/>
      </rPr>
      <t xml:space="preserve">tlorisne projekcije.
</t>
    </r>
  </si>
  <si>
    <r>
      <t>m</t>
    </r>
    <r>
      <rPr>
        <b/>
        <vertAlign val="superscript"/>
        <sz val="10"/>
        <rFont val="Arial Narrow"/>
        <family val="2"/>
      </rPr>
      <t>3</t>
    </r>
  </si>
  <si>
    <t>Karakteristike betona:</t>
  </si>
  <si>
    <t>C30/37 XC4 XD2 XF2 XA2 Cl02 Dmax16 S4 PV-2 co=40mm</t>
  </si>
  <si>
    <t>TESARSKA DELA</t>
  </si>
  <si>
    <r>
      <t>m</t>
    </r>
    <r>
      <rPr>
        <b/>
        <vertAlign val="superscript"/>
        <sz val="10"/>
        <rFont val="Arial Narrow"/>
        <family val="2"/>
      </rPr>
      <t>2</t>
    </r>
  </si>
  <si>
    <t>SKUPAJ TESARSKA DELA</t>
  </si>
  <si>
    <r>
      <t>m</t>
    </r>
    <r>
      <rPr>
        <b/>
        <vertAlign val="superscript"/>
        <sz val="10"/>
        <rFont val="Arial Narrow"/>
        <family val="2"/>
      </rPr>
      <t>1</t>
    </r>
  </si>
  <si>
    <t>A2.</t>
  </si>
  <si>
    <t>B/3.</t>
  </si>
  <si>
    <t>ARMATURA - rebrasta S 500; ≤ ø 12 mm</t>
  </si>
  <si>
    <t>ARMATURA - mrežna S 500</t>
  </si>
  <si>
    <t>PLANIRANJE TAL</t>
  </si>
  <si>
    <r>
      <t>Planiranje dna gradbene jame po projektirani niveleti s točnostjo +- 3 cm 
Obračun v m</t>
    </r>
    <r>
      <rPr>
        <vertAlign val="superscript"/>
        <sz val="10"/>
        <rFont val="Arial Nova Cond"/>
        <family val="2"/>
      </rPr>
      <t>2</t>
    </r>
    <r>
      <rPr>
        <sz val="10"/>
        <rFont val="Arial Nova Cond"/>
        <family val="2"/>
      </rPr>
      <t xml:space="preserve"> tlorisne projekcije.</t>
    </r>
  </si>
  <si>
    <t xml:space="preserve">Kompletna nabava, dobava in vgrajevanje tamponskega nasutja iz  kamnolomskega kamnitega zmrzlinsko odpornega tampona granulacije 0-63 mm, s potrebnim planiranjem, premeti, razstiranjem in utrjevanjem po plasteh.
Planiranje v ravnini s točnostjo ± 1 cm, valjanje in utrjevanje do potrebne zbitosti po zahtevah odg. geomehanika, oz. statika.
Obračun v m3 izdelanega utrjenega nasutja.
</t>
  </si>
  <si>
    <t>TAMPONSKO NASUTJE OB TEMELJIH IN ZIDOVIH</t>
  </si>
  <si>
    <t>Opomba : izvedba po zahtevah in navodilih odgovornega geomehanika ob pregledu izkopov-temeljnih tal in predhodnem naročilu s strani nadzornega organa, z vpisom v gradbeni dnevnik!</t>
  </si>
  <si>
    <t>Ponudnik vpiše ceno/enoto (katera pa se v skupnem seštevku ne upošteva, služi kot ponudbena cena/enoto v primeru naročila).</t>
  </si>
  <si>
    <r>
      <t>Kompletna izdelava izkopa in odvoz izkopane zemljine k pooblaščenemu zbiralcu gradbenih odpadkov (s plačilom vseh stroškov in taks) ter nabava, dobava in vgrajevanje tamponskega nasutja iz  kamnolomskega kamnitega zmrzlinsko odpornega tampona granulacije 0-63 mm, s potrebnim planiranjem, premeti, razstiranjem in utrjevanjem po plasteh.
Planiranje v ravnini valjanje in utrjevanje do potrebne zbitosti po zahtevah odg. geomehanika, oz. statika.
Obračun v m</t>
    </r>
    <r>
      <rPr>
        <vertAlign val="superscript"/>
        <sz val="10"/>
        <rFont val="Arial Nova Cond"/>
        <family val="2"/>
      </rPr>
      <t>3</t>
    </r>
    <r>
      <rPr>
        <sz val="10"/>
        <rFont val="Arial Nova Cond"/>
        <family val="2"/>
      </rPr>
      <t xml:space="preserve"> izboljšave temeljnih tal (raščen teren).</t>
    </r>
  </si>
  <si>
    <t>IZKOP + TAMPONSKO NASUTJE (izboljšava tem. tal)</t>
  </si>
  <si>
    <t>C312/15</t>
  </si>
  <si>
    <t>PODLOŽNI BETON DEB. 10 CM</t>
  </si>
  <si>
    <t>PROJEKT BETONA</t>
  </si>
  <si>
    <t>Kompletna izdelava projekta betona za predvidena dela; po načrtu in navodilih odg. projektanta gradbenih konstrukcij.
Obračun v kompletu (min. 3 kos v pisni in 1x v digitalni obliki) .</t>
  </si>
  <si>
    <t>PRIPRAVLJALNA DELA IN STORITVE</t>
  </si>
  <si>
    <t>Kompletna izvedba geomehanskega nadzora, prevzem izkopov, eventuelne dodatne rešitve, in izdelava zaključnega poročila (min. 3 kos v pisni in 1x v digitalni obliki).</t>
  </si>
  <si>
    <t>GEOMEHANSKI NADZOR IN POROČILO</t>
  </si>
  <si>
    <t>OPORNI ZID OZ-1, OZ-2</t>
  </si>
  <si>
    <t>AB PASOVNI TEMELJ - PETA</t>
  </si>
  <si>
    <t xml:space="preserve">Kompletna izdelava armirano betonskega pasovnega temelja.
Izvedba po zahtevah naročnika! 
Obračun v m3; vključno s predhodno pripravo - izravnavo in utrditvijo podlagein z vsemi potrebnimi dodatki (zmrzlinska odpornost,...)
</t>
  </si>
  <si>
    <t xml:space="preserve"> C25/30, XC2, Cl02, Dmax16, S3, co=40mm</t>
  </si>
  <si>
    <t xml:space="preserve"> C30/37, XC4, XD3, XF2, Cl02, Dmax16, PV-II, S4, co=45mm</t>
  </si>
  <si>
    <t>AB STENE DEB. 20 CM</t>
  </si>
  <si>
    <t>AB STENE DEB. 25 CM</t>
  </si>
  <si>
    <t xml:space="preserve">Kompletna izdelava, dobava in vgrajevanje betona v armirano betonske konstrukcije.
Izvedba po zahtevah naročnika! 
Obračun v m3.
</t>
  </si>
  <si>
    <t xml:space="preserve">Kompletna izdelava, montaža in demontaža opaža arm. betonskih temeljev.
Obračun v m2
</t>
  </si>
  <si>
    <t>OPAŽ PASOVNIH TEMELJEV , PETE VIŠ. 40 CM</t>
  </si>
  <si>
    <t>DVOSTRANSKI OPAŽ STEN DEB. 20 CM</t>
  </si>
  <si>
    <t>OPAŽ LOČNEGA ZAKLJ. STENE DEB. 25CM-doplačilo</t>
  </si>
  <si>
    <t>OPAŽ ODEBELITVE - ODKAPA ŠIR. 5 CM</t>
  </si>
  <si>
    <t>OPORNI ZID - TERASA</t>
  </si>
  <si>
    <t>PODLOŽNI BETON-ODEBELITEV (kaskada, obst. obj.)</t>
  </si>
  <si>
    <t xml:space="preserve">Kompletna izdelava, montaža in demontaža dvostranskega opaža arm. betonskih sten.
Vsi vidni deli - robovi morajo biti posneti (vstavljanje prirezanih letev v opaž pred betoniranjem). 
Obračun v m2, oz.m1.
</t>
  </si>
  <si>
    <t>POSNETI ROBOVI STENE DEB. 25CM</t>
  </si>
  <si>
    <t>OPAŽ ODEBELITVE PODLOŽNEGA BETONA</t>
  </si>
  <si>
    <t xml:space="preserve">Kompletna izdelava dvostranskega opaža odebelitve podložnega betona.
Obračun v m2.
</t>
  </si>
  <si>
    <t>OPAŽ PASOVNIH TEMELJEV - PET</t>
  </si>
  <si>
    <t xml:space="preserve">Kompletna izdelava opaža pasovnih temeljev.
Obračun v m2.
</t>
  </si>
  <si>
    <r>
      <t>Dobava in vgradnja ekspandiranega polistirena na stiku opornega zidu z obstoječim objektom - dilatacija.
Obračun v m</t>
    </r>
    <r>
      <rPr>
        <vertAlign val="superscript"/>
        <sz val="10"/>
        <rFont val="Arial Nova Cond"/>
        <family val="2"/>
      </rPr>
      <t>2</t>
    </r>
    <r>
      <rPr>
        <sz val="10"/>
        <rFont val="Arial Nova Cond"/>
        <family val="2"/>
        <charset val="238"/>
      </rPr>
      <t>.</t>
    </r>
  </si>
  <si>
    <t>POLISTIREN (EPS) DEB. 3 CM - DILATACIJA</t>
  </si>
  <si>
    <t>m1</t>
  </si>
  <si>
    <t>DVOSTRANSKI OPAŽ STEN DEB. 25CM</t>
  </si>
  <si>
    <r>
      <t xml:space="preserve">Kompletna izdelava, montaža in demontaža dvostranskega opaža arm. betonskih sten.
Vsi vidni deli - robovi morajo biti posneti, zgornji del zidu je okroglo zaključen ( 1/4+1/4 </t>
    </r>
    <r>
      <rPr>
        <sz val="10"/>
        <rFont val="Symbol"/>
        <family val="1"/>
        <charset val="2"/>
      </rPr>
      <t>f</t>
    </r>
    <r>
      <rPr>
        <sz val="10"/>
        <rFont val="Arial Nova Cond"/>
        <family val="2"/>
      </rPr>
      <t xml:space="preserve"> 8 cm).
Obračun v m2, oz.m1.
</t>
    </r>
  </si>
  <si>
    <t>1/4 -KROŽNI ZAKLJUČEK ZIDU</t>
  </si>
  <si>
    <t>B2.</t>
  </si>
  <si>
    <t xml:space="preserve">Opomba: Vpiše se samo cena/enoto, katera pa se v skupni rekapitulaciji ne upošteva.
Navedena cena služi za obračun med izvajanjem del, v primeru pisne zahteve s strani odg. geomehanika oz. nadzora! </t>
  </si>
  <si>
    <r>
      <t xml:space="preserve">Opomba:
</t>
    </r>
    <r>
      <rPr>
        <b/>
        <sz val="10"/>
        <rFont val="Arial Nova Cond"/>
        <family val="2"/>
      </rPr>
      <t>Stopnjo in vrsto izpostavljenosti betonske konstrukcije, je potrebno pred izvedbo točno določiti in izbrati ustrezne razrede izpostavljenosti po dogovoru z odgovorno osebo za prevzem in vgradnjo betona!</t>
    </r>
  </si>
  <si>
    <t>Za izvedbo VB 3 veljajo naslednje zahteve:
Površina brez segregacije, krušenja robov, izcedkov, eflorescence in širših mrežnih razpok na 
površinskem sloju. Barvno odstopanje dovoljeno po kriteriju C3, zračne luknjice in tekstura po kriteriju 
T3 in ravnost po kriteriju P3 (kriteriji so podani v standardu SIST-TP CEN/TR 15739). Točka s katere 
opazovalec opazuje/ocenjuje površino je najmanj 5 m oddaljena od površine betona. Opažena napaka na 
površini ne sme biti večja od 15 cm2 pri oddaljenosti opazovalca 5 m</t>
  </si>
  <si>
    <t>DOM OB SAVINJI</t>
  </si>
  <si>
    <t>Jurčičeva ulica 6, 3000 Celje</t>
  </si>
  <si>
    <t>264/2024</t>
  </si>
  <si>
    <t>AB TLAK - KLANČINA</t>
  </si>
  <si>
    <t>A3.</t>
  </si>
  <si>
    <t>1</t>
  </si>
  <si>
    <t>2</t>
  </si>
  <si>
    <t>3</t>
  </si>
  <si>
    <t>1.</t>
  </si>
  <si>
    <t>Opomba:</t>
  </si>
  <si>
    <t xml:space="preserve">PRED IZVEDBO TEMELJEV MORA GEOMEHANIK PREKONTROLIRATI TEMELJNA TLA IN UTRJENOST NASIPA! NASUTJE POD TEMELJNO PLOŠČO UTRDITI DO Ev2=&gt;100MPa. DEBELINO IN NAČIN IZVEDBE NASUTJA POD TEMELJNO PLOŠČO PODA ODGOVORNI GEOMEHANIK! </t>
  </si>
  <si>
    <t>OPOMBE
Izvedbo AB klančine-tlaka prilagoditi talnemu gretju - ogrevana klančina!
Med tamponskim nastujem in AB klančino-tlakom vgraditi dvojno PE folijo.
Tamponsko nastuje utrditi do min. Ev2=100 MPa. Nasutje utrjevati v plasteh 20 cm.</t>
  </si>
  <si>
    <t>Kompletna izvedba izkopa gradbene jame; s sprotnim nakladanjem na transportno sredstvo in odvoz k pooblaščenemu zbiralcu gradbenih odpadkov. 
Izkop na območju obstoječih infrastrukturnih naprav se mora izvajati pod nadzorstvom upravljalca. 
Količina izkopa in struktura ocenjena, obračun po dejanskih izmerah. 
V ceni je zajeto tudi sprotno planiranje dopeljanega materiala na deponiji in splaniranje deponije po končanih delih. 
Obračun v m3 v raščenem stanju.</t>
  </si>
  <si>
    <t xml:space="preserve">IZKOP; z nakladanjem in odvozom </t>
  </si>
  <si>
    <t xml:space="preserve">Kompletna nabava, dobava in vgrajevanje tamponskega nasutja iz  kamnolomskega kamnitega zmrzlinsko odpornega tampona granulacije 0-120 mm, s potrebnim planiranjem, premeti, razstiranjem in utrjevanjem po plasteh.
Planiranje v ravnini s točnostjo ± 1 cm, valjanje in utrjevanje do potrebne zbitosti po zahtevah odg. geomehanika, oz. statika.
Tamponsko nastuje utrditi do min. Ev2=100 MPa. Nasutje utrjevati v plasteh 20 cm.
Obračun v m3 izdelanega utrjenega nasutja.
</t>
  </si>
  <si>
    <r>
      <t>Nabava, dobava in vgrajevanje tamponskega nasutja iz  kamnolomskega kamnitega zmrzlinsko odpornega tampona granulacije 0-63 mm, s potrebnim planiranjem, premeti, razstiranjem in utrjevanjem po plasteh.
Planiranje v ravnini s točnostjo ± 1 cm, valjanje in utrjevanje do potrebne zbitosti po zahtevah odg. geomehanika, oz. statika.
Tamponsko nastuje utrditi do min. Ev2=100 MPa. Nasutje utrjevati v plasteh 20 cm.
Obračun v m</t>
    </r>
    <r>
      <rPr>
        <vertAlign val="superscript"/>
        <sz val="10"/>
        <rFont val="Arial Nova Cond"/>
        <family val="2"/>
      </rPr>
      <t>3</t>
    </r>
    <r>
      <rPr>
        <sz val="10"/>
        <rFont val="Arial Nova Cond"/>
        <family val="2"/>
      </rPr>
      <t xml:space="preserve"> izdelanega utrjenega tampona.</t>
    </r>
  </si>
  <si>
    <t>KVALITETA BETONOV:
Temeljne pete opornih zidov C25/30, XC2, Cl02, Dmax16, S3, co=40mm
Oporni zidovi C30/37, XC4, XD3, XF2, Cl02, Dmax16, PV-II, S4, co=45mm
Klančina-tlak C30/37, XC4, XD3, XF4, Cl02, Dmax16, PV-II, S4, co=45mm</t>
  </si>
  <si>
    <t>Armaturne palice in mreže kvalitete S500B (rebrasta armatura).
Beton za konstrukcijo bo kvalitete C25/30 in 30/37. Stopnjo in vrsto izpostavljenosti, je potrebno
pred izvedbo točno določočiti in izbrati ustrezne razrede izpostavljenosti z odgovorno osebo za
prevzem in vgradnjo betona!</t>
  </si>
  <si>
    <r>
      <t>Kompletna dobava in vgrajevanje dvojne ločilne PE folije (na izravnano in utrjeno tamponsko nasutje, pred polaganjem armature za bet. klančino-tlak).
Obračun v m</t>
    </r>
    <r>
      <rPr>
        <vertAlign val="superscript"/>
        <sz val="10"/>
        <rFont val="Arial Nova Cond"/>
        <family val="2"/>
      </rPr>
      <t xml:space="preserve">2 </t>
    </r>
    <r>
      <rPr>
        <sz val="10"/>
        <rFont val="Arial Nova Cond"/>
        <family val="2"/>
      </rPr>
      <t xml:space="preserve">površine klančine.
</t>
    </r>
  </si>
  <si>
    <t>Lokacija: talna plošča deb. 20 cm, obbetoniranje kanalet 20 cm</t>
  </si>
  <si>
    <t>Finalna obdelava: metličenje</t>
  </si>
  <si>
    <t xml:space="preserve">Izvedbo AB klančine-tlaka prilagoditi talnemu gretju - ogrevana klančina!
</t>
  </si>
  <si>
    <r>
      <t>Kompletna izdelava rezane dilatacije ab. plošče.
Obračun v m</t>
    </r>
    <r>
      <rPr>
        <vertAlign val="superscript"/>
        <sz val="10"/>
        <rFont val="Arial Nova Cond"/>
        <family val="2"/>
      </rPr>
      <t>1;</t>
    </r>
    <r>
      <rPr>
        <sz val="10"/>
        <rFont val="Arial Nova Cond"/>
        <family val="2"/>
      </rPr>
      <t xml:space="preserve"> vključno z zapolnitvijo s trajno elastično tesnilno maso.
</t>
    </r>
  </si>
  <si>
    <t>REZANA DILATACIJA</t>
  </si>
  <si>
    <t>Dobava, rezanje, krivljenje, vezanje in polaganje srednje zahtevne rebraste armature; z vsemi pomožnimi deli in prenosi, do mesta vgraditve
REBRASTA ARMATURA S 500B.
Obračun v kg vgrajene armature.</t>
  </si>
  <si>
    <t>ARMATURA - REBRASTA S 500; ≤ ø 12 mm</t>
  </si>
  <si>
    <r>
      <t xml:space="preserve">ARMATURA - REBRASTA S 500; </t>
    </r>
    <r>
      <rPr>
        <b/>
        <sz val="10"/>
        <rFont val="Calibri"/>
        <family val="2"/>
      </rPr>
      <t>&gt;</t>
    </r>
    <r>
      <rPr>
        <b/>
        <sz val="10"/>
        <rFont val="Arial Nova Cond"/>
        <family val="2"/>
        <charset val="238"/>
      </rPr>
      <t xml:space="preserve"> ø 12 mm</t>
    </r>
  </si>
  <si>
    <t>Dobava, rezanje, vezanje in polaganje srednje zahtevne rebraste armature; z vsemi pomožnimi deli in prenosi, do mesta vgraditve
MREŽNA ARMATURA S 500B.
Obračun v kg vgrajene armature.</t>
  </si>
  <si>
    <t>►ARMATURA - MREŽNA S 500B</t>
  </si>
  <si>
    <t xml:space="preserve">Kompletna izdelava in demontaža opaža obbetoniranja kanalet.
Obračun v m2.
</t>
  </si>
  <si>
    <t>OPAŽ ROBOV VIŠINE 30-55 CM</t>
  </si>
  <si>
    <t>TAMPONSKO NASUTJE DEB. 30 CM - POD TEMELJI</t>
  </si>
  <si>
    <t>Kompletna izvedba izkopa za temelje; s sprotnim nakladanjem na transportno sredstvo in odvoz k pooblaščenemu zbiralcu gradbenih odpadkov. 
Izkop na območju obstoječih infrastrukturnih naprav se mora izvajati pod nadzorstvom upravljalca. 
Količina izkopa in struktura ocenjena, obračun po dejanskih izmerah. 
V ceni je zajeto tudi sprotno planiranje dopeljanega materiala na deponiji in splaniranje deponije po končanih delih. 
Obračun v m3 v raščenem stanju.</t>
  </si>
  <si>
    <t>IZKOP ZA TEMELJE Z ODVOZOM</t>
  </si>
  <si>
    <t>Opomba:  Izkop je upoštevan v sklopu zunanje ureditve!</t>
  </si>
  <si>
    <t>Karakteristike betona: VB3</t>
  </si>
  <si>
    <t>SKUPAJ  2. (OPORNI ZID OS 1, OS 2):</t>
  </si>
  <si>
    <t>SKUPAJ 1. (PRIPRAVLJALNA DELA IN STORITVE) :</t>
  </si>
  <si>
    <t>SKUPAJ   3. (TLAK KLANČINA) :</t>
  </si>
  <si>
    <t>Kompletna dobava in vgrajevanje linijske kanalete z ozko rego.</t>
  </si>
  <si>
    <t>Zajeto v projektu zunanje ureditve!</t>
  </si>
  <si>
    <t>Obračun po dejanskih stroških na podlagi predhodnega naročila in potrjene ponudbe s strani nadzornega organa naročnika, z vpisom v gradbeni dnevnik!</t>
  </si>
  <si>
    <t>PREVERBA IN SANACIJSKA DELA (v primeru, da obstoječa vpetostna armatura ustreza predvideni obtežbi nove nadstrešnice)</t>
  </si>
  <si>
    <t>Ocenjeno!</t>
  </si>
  <si>
    <t xml:space="preserve">Obe svetilki je potrebno demontirati, začasno skladiščiti, obnoviti – odstranitev obstoječe barve, čiščenje rje in obnova opleska vključno z ustrezno protikorozijsko zaščito, ter prašnim barvanjem. Svetilki se ponovno vgradita na novi poziciji ob novo klančino. 
Predvideti je potrebno izdelavo novega temelja za svetilko, (če se slučajno ne bo dalo prestaviti skupaj z temeljem). Potrebno je tudi obnoviti oz. zamenjati kompletno električno ožičenje znotraj kandelabra. </t>
  </si>
  <si>
    <t>SKUPAJ RAZNA DELA</t>
  </si>
  <si>
    <t>RAZNA DELA</t>
  </si>
  <si>
    <t>ZAMENJAVA SVETILK Z VSEMI SPREMLJAJOČIMI DELI</t>
  </si>
  <si>
    <t xml:space="preserve">REKONSTRUKCIJA IN PRIZIDAVA DOMA OB SAVINJI CELJE </t>
  </si>
  <si>
    <t>Kompletna dobava in vgrajevanje izolacije iz ekstrudiranega polistirena, tlačne trdnosti 500 kPa  (na izravnano in utrjeno tamponsko nasutje).
Obračun v m2 površine klančine.</t>
  </si>
  <si>
    <t>XPS 500  PLOŠČE DEB. 5 CM</t>
  </si>
  <si>
    <t>DVOJNA LOČILNA PE FOLIJA</t>
  </si>
  <si>
    <t xml:space="preserve">Kompletna izdelava armirano betonske talne plošče.
Izvedba po zahtevah naročnika! 
Obračun v m3; vključno s predhodno pripravo - izravnavo in utrditvijo podlage, z zagladitvijo in z vsemi potrebnimi dodatki (zmrzlinska odpornost,...) oz. v m2 finalne obdelave!
</t>
  </si>
  <si>
    <t>AB TLAK Z DODATKI - KLANČINA</t>
  </si>
  <si>
    <t>BRUŠENJE IN FINALNA OBDELAVA  (nedrsnost R11)</t>
  </si>
  <si>
    <t>OPRIJEMALO za invalide</t>
  </si>
  <si>
    <t>INOX CEVNO OPRIJEMALI</t>
  </si>
  <si>
    <t>B/2.</t>
  </si>
  <si>
    <t>1-A  PRIPRAVLJALNA DELA IN STORITVE</t>
  </si>
  <si>
    <t>4</t>
  </si>
  <si>
    <t>1-A1 OPORNI ZID OZ 1, OZ 2</t>
  </si>
  <si>
    <t>1-A2 OPORNI ZID TERASA</t>
  </si>
  <si>
    <t>BETONSKA DELA</t>
  </si>
  <si>
    <t xml:space="preserve">TESARSKA DELA </t>
  </si>
  <si>
    <t xml:space="preserve">ZIDARSKA DELA </t>
  </si>
  <si>
    <t>NEPREDVIDENA GRADB. DELA</t>
  </si>
  <si>
    <t>B1.</t>
  </si>
  <si>
    <t>ODSTRANITVENA DELA</t>
  </si>
  <si>
    <t>V ceni/enoto posamezne postavke zajeti tudi sortiranje in odvoz ruševin in odpadkov k pooblaščenemu zbiralcu gradbenih odpadkov ter plačilo vseh stroškov in taks.
Izvajalec mora investitorju predati prevzemne liste!</t>
  </si>
  <si>
    <t>V ceni/enoto posamezne postavke zajeti tudi zaščito preostalih delov objekta (tlakov, sten, stenskih in stropnih oblog, mizarskih izdelov in podobno)  brez naknadnega doplačila!</t>
  </si>
  <si>
    <t>Kompletna demontaža in odstranitev obstoječe fasadne obloge. 
Obračun v m2 za kompletno odstranitev, vključno z vsemi fasadnimi okenskimi obrobami in okenskimi policami.</t>
  </si>
  <si>
    <t>Sestava obst. fasadne obloge:
fasadne plošče s podkonstrukcijo in toplotno izolacijo ( deb. 10cm ) – vidno pritrjevanje fasade</t>
  </si>
  <si>
    <t xml:space="preserve">Lokacija: fasada v območju nove terase </t>
  </si>
  <si>
    <t>ODSTRANITEV OBST. FASADNE OBLOGE</t>
  </si>
  <si>
    <t>Kompletna odstranitev obstoječega prodca ob fasadi. 
Obračun v m3 za kompletno odstranitev.</t>
  </si>
  <si>
    <t>Skladno z načrtom gradbenih konstrukcij za izvedbo novega opornega zidu 2. se odstrani prodec ob fasadi.</t>
  </si>
  <si>
    <t>Lokacija: fasada oporni zid 2</t>
  </si>
  <si>
    <t>ODSTRANITEV OBST. PRODCA</t>
  </si>
  <si>
    <t>SKUPAJ ODSTRANITVENA DELA</t>
  </si>
  <si>
    <t xml:space="preserve">Razni pomični odri za pomoč pri gradbenih in obrtnih delih. 
Obračun v pavšalu.
</t>
  </si>
  <si>
    <t xml:space="preserve">POMIČNI ODRI </t>
  </si>
  <si>
    <t xml:space="preserve">Generalno čiščenje obravnavanih delov objekta (med samo gradnjo in po končani gradnji pred predajo naročniku).
Obračun v pavšalu.
</t>
  </si>
  <si>
    <t>GENERALNO ČIŠČENJE OBJEKTA</t>
  </si>
  <si>
    <t xml:space="preserve"> GRADBENA POMOČ - KV DELAVEC</t>
  </si>
  <si>
    <t xml:space="preserve"> GRADBENA POMOČ - PK DELAVEC</t>
  </si>
  <si>
    <t xml:space="preserve"> GRADBENA POMOČ - MATERIAL  (20 % od PK in KV)</t>
  </si>
  <si>
    <t>SKUPAJ GRADBENA DELA</t>
  </si>
  <si>
    <t>KROVSKO-KLEPARSKA DELA</t>
  </si>
  <si>
    <r>
      <t>Kompletna izdelava strehe nadstreška (kritina s podlogo in vsemi obrobami )</t>
    </r>
    <r>
      <rPr>
        <sz val="9"/>
        <rFont val="Arial Nova Cond"/>
        <family val="2"/>
      </rPr>
      <t>; po predvidenemu sestavu in načrtu arhitekture.</t>
    </r>
  </si>
  <si>
    <r>
      <rPr>
        <b/>
        <sz val="9"/>
        <rFont val="Arial Nova Cond"/>
        <family val="2"/>
      </rPr>
      <t>Dobava in montaža strešne  obloge iz PREFALZ aluminijastih trakov v barvi, debeline 0,70 mm, širine 500 mm</t>
    </r>
    <r>
      <rPr>
        <sz val="9"/>
        <rFont val="Arial Nova Cond"/>
        <family val="2"/>
        <charset val="238"/>
      </rPr>
      <t xml:space="preserve">, enostransko plastificirane, kvalitete barve P.10 (spodnja stran transparentni zaščitni lak), kvaliteta zgibnega spoja H41, iz alu. legure AlMn1Mg0,5, H41, v PREFA standardnih barvah. Kritina v izvedbi z dvojnim pokončnim zgibom, vertikalni del zgiba je stožčast, tako da v spodnjem naležnem področju ostane dilatacijski razmak 3-5 mm. Pritrjevanje trakov s pomočjo nerjavnih fiksnih in pomičnih sider v skladu z normativom ÖNORM B 2221 oz. 4014. Po določitvi mer na objektu je treba posamezne trakove profilirati izključno strojno z orodjem za profiliranje (npr. Schlebach profilirni stroj). Tako profilirane trakove s kotnimi pokončnimi prevoji je treba spojiti z dvojnim zgibom. Razpored trakov, oz. zgibov mora biti simetričen glede na gradbene elemente. </t>
    </r>
  </si>
  <si>
    <t>. Obračun se opravi glede na izmeri na objektu, brez dodatkov za reze, drobni material in opaž. V področju robov, slemena in spojev z vertikalnimi elementi je treba paziti na izvedbo z omogočenim dilatacijskim delovanjem</t>
  </si>
  <si>
    <t>Zaradi majhnega naklona obvezna uporaba PREFA Falzgel za tesnjenje zgibov in preprečitev kapilarnega vleka.</t>
  </si>
  <si>
    <r>
      <rPr>
        <b/>
        <sz val="9"/>
        <rFont val="Arial Nova Cond"/>
        <family val="2"/>
      </rPr>
      <t>Dobava in montaža sekundarne kritine</t>
    </r>
    <r>
      <rPr>
        <sz val="9"/>
        <rFont val="Arial Nova Cond"/>
        <family val="2"/>
        <charset val="238"/>
      </rPr>
      <t xml:space="preserve"> -  difuzijsko zaprte bitumenske parne ovire Bauder TOP UDS 3, ki je na robovih samolepilna - kot ločilni sloj med deskami in pločevino.</t>
    </r>
  </si>
  <si>
    <r>
      <t>Dobava in montaža OSB plošče deb. 25 mm</t>
    </r>
    <r>
      <rPr>
        <sz val="9"/>
        <rFont val="Arial Nova Cond"/>
        <family val="2"/>
      </rPr>
      <t xml:space="preserve"> pritrjene na kovinsko konstrukcijo (kov. konstrukcija je zajeta v ključavničarskih delih)</t>
    </r>
  </si>
  <si>
    <t>S1- nova streha po sistemu proizvajalca Prefa ali enakovredno</t>
  </si>
  <si>
    <t>- pločevina (Prefa) oz. enakovredno po izboru arhitekta</t>
  </si>
  <si>
    <t>- sekundarna kritina (Bauder TOP UDS 3 mm ali enakovredno)</t>
  </si>
  <si>
    <t>- OSB plošče deb. 25 mm pritrjene na kovinsko konstrukcijo (kov. konstrukcija je zajeta v ključavničarskih delih)</t>
  </si>
  <si>
    <t xml:space="preserve">OPOMBA: 
Izvajalec del mora dati min. 5 letno garancijo na vgrajeni material in opravljeno delo! </t>
  </si>
  <si>
    <t>STREHA (KRITINA S PODLAGO)</t>
  </si>
  <si>
    <r>
      <t>Kompletna dobava in izdelava ležečega žleba-žlote.
Obračun v m</t>
    </r>
    <r>
      <rPr>
        <vertAlign val="superscript"/>
        <sz val="9"/>
        <rFont val="Arial Nova Cond"/>
        <family val="2"/>
      </rPr>
      <t>1</t>
    </r>
    <r>
      <rPr>
        <sz val="9"/>
        <rFont val="Arial Nova Cond"/>
        <family val="2"/>
      </rPr>
      <t>; po predvedenemu sestavu in načrtu arhitekture.</t>
    </r>
  </si>
  <si>
    <t>- sekundarna kritina (Bauder UDS 3 mm ali enakovredno)</t>
  </si>
  <si>
    <t>- odkapna fasadna pločevina (Prefa) oz. enakovredno po izboru arhitekta</t>
  </si>
  <si>
    <t>LEŽEČI ŽLEB-ŽLOTA NETO PRESEK CCA 150 x 100 mm</t>
  </si>
  <si>
    <r>
      <t>Kompletna izvedba obdelave atike po predloženemu detajlu v arhitekturi in po navodilih projektanta; vključno s potrebno podkonstrukcijo in z vsem pripadajočim pritrdilnim, tesnilnim in spojnim materialom.
Obroba iz prašno barvane alu pločevine d=1mm,  barva RAL po izboru arhitekta
Obračun v m</t>
    </r>
    <r>
      <rPr>
        <vertAlign val="superscript"/>
        <sz val="9"/>
        <rFont val="Arial Nova Cond"/>
        <family val="2"/>
      </rPr>
      <t xml:space="preserve">1 </t>
    </r>
    <r>
      <rPr>
        <sz val="9"/>
        <rFont val="Arial Nova Cond"/>
        <family val="2"/>
      </rPr>
      <t xml:space="preserve"> kompletno obdelane atike.</t>
    </r>
  </si>
  <si>
    <t>OBROBA ATIKE R.Š. 33-45 CM</t>
  </si>
  <si>
    <r>
      <t>Kompletna izvedba obrobe po predloženemu detajlu v arhitekturi in po navodilih projektanta; vključno s potrebno podkonstrukcijo in z vsem pripadajočim pritrdilnim, tesnilnim in spojnim materialom.
Obroba iz prašno barvane alu pločevine d=1mm,  barva RAL po izboru arhitekta
Obračun v m</t>
    </r>
    <r>
      <rPr>
        <vertAlign val="superscript"/>
        <sz val="9"/>
        <rFont val="Arial Nova Cond"/>
        <family val="2"/>
      </rPr>
      <t xml:space="preserve">1 </t>
    </r>
    <r>
      <rPr>
        <sz val="9"/>
        <rFont val="Arial Nova Cond"/>
        <family val="2"/>
      </rPr>
      <t>.</t>
    </r>
  </si>
  <si>
    <t>OBROBA STREHA/OBSTOJEČI OBJEKT R.Š. 33-45 CM</t>
  </si>
  <si>
    <r>
      <t>Kompletna izdelava fasadne obloge strehe nadstreška; vključno s podkonstrukcijo</t>
    </r>
    <r>
      <rPr>
        <sz val="9"/>
        <rFont val="Arial Nova Cond"/>
        <family val="2"/>
      </rPr>
      <t>; po predvidenemu sestavu in načrtu arhitekture.</t>
    </r>
  </si>
  <si>
    <r>
      <rPr>
        <b/>
        <sz val="9"/>
        <rFont val="Arial Nova Cond"/>
        <family val="2"/>
      </rPr>
      <t>Dobava in pritrjevanje (vlaknocementnih) fasadnih plošč iz cementnega kompozita</t>
    </r>
    <r>
      <rPr>
        <sz val="9"/>
        <rFont val="Arial Nova Cond"/>
        <family val="2"/>
        <charset val="238"/>
      </rPr>
      <t xml:space="preserve"> z vsebnostjo celuloznih vlaken &lt;5%, vsebnostjo cementa &gt;50%  (kot npr. barvna serija Swisspearl Zenor).Plošče barvane v masi upogibna trdnost, vzdolžno z vlakni 21MPa, prečno na vlakna 29 MPa, tlačna odpornost 120 MPa, modul elastičnosti 15.000 MPa, Gostota &gt;1,75 g/cm3, plošče debeline 8 mm. Plošče so tovarniško rezane na mere po shemi fasade. Na Alu podkonstrukcijo se pritrjujejo z kovicami AlMg3 4,0x18-K15 v barvi plošče. Vsaka plošča mora imeti dve fiksni mesti ostale so drsne. Pritrjevanja skladno z navodili dobavitelja. V horizontalne fuge se montira odkapni profil - L pločevina krom-nikelj jeklo 35/6/0,6 mm, barvana v črno barvo ali (po izboru arhitekta).  Alu podkonstrukcija v skladu z navodili. Max razmik med profili se določi v skladu z navodili, ter upoštevanjem vetrovne obremenitve. Plošče kot naprimer Swisspearl Zenor v barvi 15015</t>
    </r>
  </si>
  <si>
    <r>
      <rPr>
        <b/>
        <sz val="9"/>
        <rFont val="Arial Nova Cond"/>
        <family val="2"/>
      </rPr>
      <t>Dobava, izdelava in pritrjevanje podkonstrukcije</t>
    </r>
    <r>
      <rPr>
        <sz val="9"/>
        <rFont val="Arial Nova Cond"/>
        <family val="2"/>
        <charset val="238"/>
      </rPr>
      <t xml:space="preserve">. Alu konstrukcija sestavljena iz Al konzol z termo členom na točki pritrjevanja na nosilno konstrukcijo. Al konstrukcija npr: Hilti, Eurofox ali enakovredno. Alu  podkonstrukcija mora biti skladna z navodili dobavitelja plošč in podkonstrukcije. </t>
    </r>
  </si>
  <si>
    <t>Obračun v m2  kompletno obdelanega stropa.</t>
  </si>
  <si>
    <t>SPUŠČENI STROP S PODKONSTRUKCIJO</t>
  </si>
  <si>
    <r>
      <t>Kompletna izdelava fasadne obloge atike strehe nadstreška; vključno s podkonstrukcijo</t>
    </r>
    <r>
      <rPr>
        <sz val="9"/>
        <rFont val="Arial Nova Cond"/>
        <family val="2"/>
      </rPr>
      <t>; po predvidenemu sestavu in načrtu arhitekture.</t>
    </r>
  </si>
  <si>
    <t>Obračun v m2  kompletno obdelane atike.</t>
  </si>
  <si>
    <t>OBLOGA ATIKE S PODKONSTRUKCIJO</t>
  </si>
  <si>
    <t>Kompletna izdelava preboja v atiki in dobava in vgradnja varnostnega preliva.
Izvedba postavitve in zatesnitev po navodilih projektanta in proizvajalca strešne kritine!
Vse zatesnitve morajo biti 100 % vodotesne!
Izvajalec del mora dati min. 5 letno garancijo na vgrajeni material in opravljeno delo! 
Obračun v kos; vključno s potrebno obrobo in pokrivno masko v barvi fasadne obloge!</t>
  </si>
  <si>
    <t>VARNOSTNI PRELIV DN 105 MM</t>
  </si>
  <si>
    <t>Kompletna izdelava dobava in montaža tipskega vtočnika za izbrano kritino, vključno s priključitvijo na odtočno cev.
Izvedba postavitve in zatesnitev po navodilih projektanta in proizvajalca strešne kritine!
Vse zatesnitve morajo biti 100 % vodotesne!
Izvajalec del mora dati min. 5 letno garancijo na vgrajeni material in opravljeno delo! 
Obračun v kos; vključno z inox mrežico!</t>
  </si>
  <si>
    <t>VTOČNIK DN 100 MM</t>
  </si>
  <si>
    <t>Kompletna dobava in montaža  prašno barvanih odtočnih  cevi, iz alu pločevine deb. 0,7 mm.
Obračun v m'; vključno z vsemi fazonskimi komadi, z nerjavečimi nosilci-objemkami  pritrjenimi na nosilno konstrukcijo, s priključitvijo zgoraj na vtočnik in spodaj na peskolov, z zatesnitvijo vseh stikov in podobno.</t>
  </si>
  <si>
    <t xml:space="preserve">PE PREDIZOLIRANE ODTOČNE CEVI Ø 100 mm </t>
  </si>
  <si>
    <r>
      <t>Kompletna dobava/izdelava in montaža-pritrjevanje na kovinsko konstrukcijo  skoblanih in globinsko impregniranih lesenih legic iz smrekovega lesa C24, preseka 10/13 cm (dolžina posameznega elementa razvidna iz načrta arhitekture).
Obračun v m</t>
    </r>
    <r>
      <rPr>
        <vertAlign val="superscript"/>
        <sz val="9"/>
        <rFont val="Arial Nova Cond"/>
        <family val="2"/>
      </rPr>
      <t>1</t>
    </r>
    <r>
      <rPr>
        <sz val="9"/>
        <rFont val="Arial Nova Cond"/>
        <family val="2"/>
      </rPr>
      <t>.</t>
    </r>
  </si>
  <si>
    <t>STREŠNA KONSTR.-LESENE LEGE 10x13 CM</t>
  </si>
  <si>
    <t>SKUPAJ KROVSKO - KLEPARSKA DELA</t>
  </si>
  <si>
    <t xml:space="preserve">Kompletna izdelava in montaža vijačene kovinske konstrukcije nadstreška-terase, izdelane pretežno iz HEA 120 in UNP 80 profilov  (jeklo S235 J2), povezano zategami D12 mm.
Za sidranje lesenih leg so navarjeni kotniki iz L 90/90/6 mm.
Siderne pločevine so iz jekla S275.
Vsi kovinski deli so antikorozijsko zaščiteni, po zahtevah projektanta.
Izvedba po navodilih in detajlih arhitekta in projektanta gradbenih konstrukcij!
Obračun v kg, oz. v kos!
</t>
  </si>
  <si>
    <t>KOVINSKA KONSTRUKCIJA TEŽE 12,50-15,00  kg/m1</t>
  </si>
  <si>
    <t>PLOČEVINE S275</t>
  </si>
  <si>
    <t>HIT-Z M16-175+HIT HY-200A</t>
  </si>
  <si>
    <t>M12-40</t>
  </si>
  <si>
    <r>
      <t>NP M12-150</t>
    </r>
    <r>
      <rPr>
        <sz val="10"/>
        <rFont val="Arial Nova Cond"/>
        <family val="2"/>
      </rPr>
      <t xml:space="preserve"> (pritrditev leg)</t>
    </r>
  </si>
  <si>
    <t>Dobava in vgradnja WPC desk na sedišča tribun, v svetlo sivi ali antracit barvi, dim. 2200/150/25 mm, vključno s podkonstrukcijo in vsem pomožnim materialom. Razrez v površinah ni upoštevan. 
Polaganje desk skladno z načrtom arhitekture.</t>
  </si>
  <si>
    <t>Deske se vgrajujejo po poljih, tako, da bo mogoče po delih dostopati do svetlobnih jaškov in jaškov obstoječe komunalne ureditve</t>
  </si>
  <si>
    <t>m2</t>
  </si>
  <si>
    <t>FASADERSKA DELA</t>
  </si>
  <si>
    <t xml:space="preserve">Kompletna dobava, izdelava in montaža obešene fasade, s podkonstrukcijo in izolacijo; po sistemu proizvajalca Swisspearl ali enakovredno: 
</t>
  </si>
  <si>
    <t>Dobava, izdelava in pritrjevanje podkonstrukcije. Alu konstrukcija sestavljena iz Al konzol z termo členom na točki pritrjevanja na nosilno konstrukcijo. Konzole za odmik od stene glede na debelino izolacije upoštevati zračni sloj 3-5 cm, vertikalna konstrukcija na stikih plošč širine 12 cm, vmes širine 4 cm. Al konstrukcija npr: Hilti, Eurofox ali enakovredno. Alu  podkonstrukcija mora biti skladna z navodili dobavitelja plošč in podkonstrukcije. V kolikor se bo izvajalo lepljenje na kovinsko podkonstrukcijo mora biti le ta premazana z dvokomponentnim premazom.</t>
  </si>
  <si>
    <t>Lokacija: Fasada ob nadstrešku (terasa)</t>
  </si>
  <si>
    <r>
      <t xml:space="preserve">OBEŠENA FASADA </t>
    </r>
    <r>
      <rPr>
        <sz val="10"/>
        <rFont val="Arial Nova Cond"/>
        <family val="2"/>
      </rPr>
      <t>(Fasada 4)</t>
    </r>
  </si>
  <si>
    <t>Kompletna dobava, montaža in demontaža fasadnih odrov za izvajanje del s souporabo podizvajalcev in koordinacijo - v roku celotne izvedbe; vključno s predhodnim statičnim izračunom ter s potrebnim zavetrovanjem in sidranjem v objekt! 
V ceni zajeti napravo podstavka za oder, prenosom materiala do mesta montaže, čiščenjem elementov po končani uporabi in vsemi pomožnimi deli. 
Amortizacijsko dobo poda izvajalec del na podlagi terminskega plana in zahtev o dokončanju objekta s strani investitorja)!
V ceni odra mora biti zajeta tudi potrebne zaščite, varnostna ograja in potrebne ozemljitve odra, ter vsi potrebni dostopi na oder.
Obračun po m2 vertikalne projekcije odra!</t>
  </si>
  <si>
    <t>FASADNI ODRI</t>
  </si>
  <si>
    <t>B/4.</t>
  </si>
  <si>
    <r>
      <t>Obračun v kos; vključno z zasaditvijo</t>
    </r>
    <r>
      <rPr>
        <sz val="10"/>
        <rFont val="Arial Nova Cond"/>
        <family val="2"/>
      </rPr>
      <t>.</t>
    </r>
  </si>
  <si>
    <t>B/5.</t>
  </si>
  <si>
    <t>Razna obrtna dela, katera v fazi projektiranja niso bila predvidena, vendar so nujna za dokončanje del.</t>
  </si>
  <si>
    <t xml:space="preserve">Odstrani se komplet nadstrešnica nad vhodom vključno z jeklenimi vidnimi nosilci </t>
  </si>
  <si>
    <t>Lokacija: zunanja nadstrešnica</t>
  </si>
  <si>
    <t>ODSTRANITEV OBST. NADSTREŠNICE</t>
  </si>
  <si>
    <t>Lokacija: fasada v območju novega vhoda  in terase</t>
  </si>
  <si>
    <t>Kompletna demontaža in odstranitev obstoječe lesene pergole. 
Obračun v m2 tlorisne projekcije za kompletno odstranitev.</t>
  </si>
  <si>
    <t>Lokacija: terasa 1. nad.</t>
  </si>
  <si>
    <r>
      <t xml:space="preserve">ODSTRANITEV OBST. PERGOLE </t>
    </r>
    <r>
      <rPr>
        <sz val="10"/>
        <rFont val="Arial Narrow"/>
        <family val="2"/>
      </rPr>
      <t>(ocena)</t>
    </r>
  </si>
  <si>
    <t>Kompletna demontaža in odstranitev obstoječe lesene stenske obloge terase. 
Obračun v m2 za kompletno odstranitev.</t>
  </si>
  <si>
    <t>Lokacija: fasadna obloga - terasa 1. nad.</t>
  </si>
  <si>
    <t>ocenjeno!</t>
  </si>
  <si>
    <t>ODSTRANITEV OBST. LESENE STENSKE OBLOGE</t>
  </si>
  <si>
    <t xml:space="preserve">Kompletna izdelava preboja v obstoječi fasadni steni. Ob izdelavi preboja je potrebno obstoječo nosilno armirano betonsko konstrukcijo varnostni podpreti!
Izvedba po navodilih projektanta gradbenih konstrukcij in koordinatorja za varnost in zdravje pri delu! 
Obračun v kos za kompletno odstranit
</t>
  </si>
  <si>
    <t>Lokacija: 1. nadstropje</t>
  </si>
  <si>
    <t>PREBOJ 220 x 100 CM</t>
  </si>
  <si>
    <r>
      <t>Kompletna odstranitev obstoječega finalnega tlaka-keramike s podlogo in nizkostenskimi obrobami. 
Odstranitev po fugah obstoječe keramike. 
Obračun v m</t>
    </r>
    <r>
      <rPr>
        <vertAlign val="superscript"/>
        <sz val="10"/>
        <rFont val="Arial Nova Cond"/>
        <family val="2"/>
      </rPr>
      <t>2</t>
    </r>
    <r>
      <rPr>
        <sz val="10"/>
        <rFont val="Arial Nova Cond"/>
        <family val="2"/>
      </rPr>
      <t xml:space="preserve"> tlorisne projekcije.
</t>
    </r>
  </si>
  <si>
    <t>ODSTRANITEV OBST. KERAMIČNE OBLOGE</t>
  </si>
  <si>
    <r>
      <t>Kompletna odstranitev obstoječih betonskih tlakovcev s podlogo. 
Obračun v m</t>
    </r>
    <r>
      <rPr>
        <vertAlign val="superscript"/>
        <sz val="10"/>
        <rFont val="Arial Nova Cond"/>
        <family val="2"/>
      </rPr>
      <t>2</t>
    </r>
    <r>
      <rPr>
        <sz val="10"/>
        <rFont val="Arial Nova Cond"/>
        <family val="2"/>
      </rPr>
      <t xml:space="preserve"> tlorisne projekcije.
</t>
    </r>
  </si>
  <si>
    <t>V območju terase (1. nad.) se odstrani : 
odstranitev obstoječih betonskih tlakovcev vključno z peščeno podlago ( prodec ) v debelini do 10cm</t>
  </si>
  <si>
    <t>ODSTRANITEV OBST. BETONSKIH TLAKOVCEV+NAS.</t>
  </si>
  <si>
    <t>Kompletna izvedba pregleda obstoječe toplotne izolacije in hidroizolacije; vključno z vsemi preddeli.
Obračun v kompletu.</t>
  </si>
  <si>
    <t xml:space="preserve">Izvajalec je dolžan izvesti pregled hidroizolacije in toplotne izolacije, ter po potrebi odstranitev in izvedba nove hidroizolacije in toplotne izolacije.  </t>
  </si>
  <si>
    <t>Opomba: Zamenjava se izvede na podlagi predhodnega naročila nadzornega organa v gradbeni dbevnik!
Ponudnik vpiše ceno/enoto , katera se bo upštevala v primeru zamenjave!</t>
  </si>
  <si>
    <t>Lokacija: v območju terase (1. nad.) , cca 31,20 m2</t>
  </si>
  <si>
    <t xml:space="preserve">PREGLED </t>
  </si>
  <si>
    <t>-Odstranitev obst. toplotne izolacije in vgradnja nove toplotne izolacije; vključno z vsemi preddeli</t>
  </si>
  <si>
    <t>…........€/m2</t>
  </si>
  <si>
    <t>-Odstranitev obst. hidroizolacije, priprava in vgradnja nove hidroizolacije; vključno z vsemi preddeli</t>
  </si>
  <si>
    <r>
      <t>Obračun v m</t>
    </r>
    <r>
      <rPr>
        <vertAlign val="superscript"/>
        <sz val="10"/>
        <rFont val="Arial Nova Cond"/>
        <family val="2"/>
      </rPr>
      <t>2.</t>
    </r>
    <r>
      <rPr>
        <sz val="10"/>
        <rFont val="Arial Nova Cond"/>
        <family val="2"/>
      </rPr>
      <t xml:space="preserve">
</t>
    </r>
  </si>
  <si>
    <t>PRIPRAVA ZA FINALNI TLAK</t>
  </si>
  <si>
    <r>
      <t>Nabava, dobava in izdelava mikroarmiranega estriha v sestavi:
- estrih do 8 cm (mero se končno določi po odprtju talnega sestava obst. terase)
Obračun v m</t>
    </r>
    <r>
      <rPr>
        <vertAlign val="superscript"/>
        <sz val="10"/>
        <rFont val="Arial Nova Cond"/>
        <family val="2"/>
      </rPr>
      <t xml:space="preserve">2 </t>
    </r>
    <r>
      <rPr>
        <sz val="10"/>
        <rFont val="Arial Nova Cond"/>
        <family val="2"/>
      </rPr>
      <t xml:space="preserve">; vključno z mikroarmaturo (doziranje po navodilih proizvajalca), s predhodno pripravo podloge (čiščenje, prednamaz), dilatacijami in podobno.
</t>
    </r>
  </si>
  <si>
    <t>Lokacija: 1. nad. terasa - površina predvidena za zamenjavo tlakov</t>
  </si>
  <si>
    <t>MIKROARMIRANI ESTRIH DEB. 8 CM, S PREDDELI</t>
  </si>
  <si>
    <r>
      <t>Kompletna izdelava apneno - cementnega ometa; vključno s predhodnim cem. obrizgom.
Obračun v m</t>
    </r>
    <r>
      <rPr>
        <vertAlign val="superscript"/>
        <sz val="10"/>
        <rFont val="Arial Nova Cond"/>
        <family val="2"/>
      </rPr>
      <t>2</t>
    </r>
    <r>
      <rPr>
        <sz val="10"/>
        <rFont val="Arial Nova Cond"/>
        <family val="2"/>
      </rPr>
      <t xml:space="preserve">.
</t>
    </r>
  </si>
  <si>
    <t>STENSKI OMET  - krpanje - podloga za oplesk</t>
  </si>
  <si>
    <r>
      <t>Kompletna odstranitev obstoječega fasadnega ometa, priprava ležišča za siderne pločevine  ter zidarska obdelava in zaključni omet in oplesk.
Obračun v m</t>
    </r>
    <r>
      <rPr>
        <vertAlign val="superscript"/>
        <sz val="10"/>
        <rFont val="Arial Nova Cond"/>
        <family val="2"/>
      </rPr>
      <t>2</t>
    </r>
    <r>
      <rPr>
        <sz val="10"/>
        <rFont val="Arial Nova Cond"/>
        <family val="2"/>
      </rPr>
      <t xml:space="preserve">.
</t>
    </r>
  </si>
  <si>
    <r>
      <t>Kompletna izvedba obrobe po predloženemu detajlu v arhitekturi in po navodilih projektanta; vključno s potrebno podkonstrukcijo in z vsem pripadajočim pritrdilnim, tesnilnim in spojnim materialom.
Obroba iz prašno barvane alu pločevine d=1mm,  barva RAL po izboru arhitekta
Obračun v m</t>
    </r>
    <r>
      <rPr>
        <vertAlign val="superscript"/>
        <sz val="9"/>
        <rFont val="Arial Nova Cond"/>
        <family val="2"/>
      </rPr>
      <t>1</t>
    </r>
    <r>
      <rPr>
        <sz val="9"/>
        <rFont val="Arial Nova Cond"/>
        <family val="2"/>
      </rPr>
      <t>.</t>
    </r>
  </si>
  <si>
    <t xml:space="preserve">V novo odprtino ograjnega zidu se montira kovinska ograja, prašno barvana v RAL barvi. </t>
  </si>
  <si>
    <t>Nad teraso se vgradi nova bioklimatska pergola.</t>
  </si>
  <si>
    <t xml:space="preserve">Na mestu ograjnega zidu, ki omejuje teraso se izvedejo nove kovinske obrobe. Prav tako se izvedejo nove kovinske obrobe na stiku nove in stare fasade. V novo odprtino ograjnega zidu se montira kovinska ograja prašno barvana v RAL barvi. </t>
  </si>
  <si>
    <t>OPOMBE – GRADBENE KONSTRUKCIJE:</t>
  </si>
  <si>
    <t xml:space="preserve">Kompletna izdelava in montaža varjene kovinske konstrukcije nadstreška-vhod, izdelane pretežno iz sestavljenih profilov izdelanih iz ploščatega železa (laserski razrez) deb. 8 mm (jeklo S235 J2), povezano zategami D16 mm.
Siderne pločevine deb. 8-10 mm so iz jekla S235.
Vsi kovinski deli so antikorozijsko zaščiteni, po zahtevah projektanta.
Izvedba po navodilih in detajlih arhitekta in projektanta gradbenih konstrukcij!
Obračun v kg, oz. v kos!
</t>
  </si>
  <si>
    <t>KOV. KONSTRUKCIJA-JEKLENI VARJENI PROFILI S235</t>
  </si>
  <si>
    <t>KOV. KONSTRUKCIJA-JEKLENI PROFILI,ZATEGE S235</t>
  </si>
  <si>
    <t>N.P. M16 -165 +HIT HY -200A</t>
  </si>
  <si>
    <t>N.P. M16 -300 +HIT HY -200A</t>
  </si>
  <si>
    <t>M20-55</t>
  </si>
  <si>
    <t>M10-30</t>
  </si>
  <si>
    <t xml:space="preserve">Kompletna izdelava/dobava in montaža dodatne jeklene podkonstrukcije v medstropovju do nosilne AB stropne plošče.
</t>
  </si>
  <si>
    <t>Finalna obdelava: osnovna antikorozijska zaščita + prašno barvano v RAL po izboru arhitekta.</t>
  </si>
  <si>
    <t>Lokacija: pritličje - podkonstrukcija vetrolova</t>
  </si>
  <si>
    <t>JEKLENA PODKONSTRUKCIJA</t>
  </si>
  <si>
    <t>OBROBA</t>
  </si>
  <si>
    <t xml:space="preserve">Kompletna izdelava/dobava in montaža  okvirja iz  HOP100.200.5, spodaj HOP100.200.4. 
Jekleni okvir sidrati v AB konstrukcijo s HILTI HIT-Z M12+HILTI HIT-HY 200A / 60cm ! 
Ob izvedbi preboja je potrebno obstoječo konstrukcijo varnostno podpreti !
</t>
  </si>
  <si>
    <t>V okvir je vstavljena kovinska ograja , po zasnovi arhitekta</t>
  </si>
  <si>
    <t>Lokacija: 1. nadstropje (terasa)</t>
  </si>
  <si>
    <t>OKVIR DIM 2200 x 1000 MM + OGRAJA</t>
  </si>
  <si>
    <t>Kompletna izdelava, dobava in montaža samostoječe bioklimatske modularne pergole.
Konstrukcija pergole je iz prašno barvanega aluminija, barvanega v RAL po izboru arhitekta. 
Dimenzija pergole je 4,50 x 5,50 m.
Grelci vodoodporni, primerni za zunanjo uporabo, napajanja 230 V.</t>
  </si>
  <si>
    <t>Bioklimatska pergola mora ustrezati naslednjim pogojem:  
-	aluminijasta pergola s premičnimi Alu lamelami,
-	integrirani žlebovi, ki omogočajo odtok vode – iztok vode na obstoječo ravno streho,    
-	izdelana po meri na dimenzijo, ki pokriva celotno teraso ( 4,5 m x 5,5 ) – končne vgradne mere mora izvajalec kontrolirati na mestu!
-	upravljanje z daljinskim upravljalnikom,
-	dimenzija stebra: 15 x 15 cm,
-	zaščita pred: soncem, dežjem in vetrom
-	vključeno pritrjevanje pergole in načrti za izvedbo z izvedbenimi detajli za montažo, statični preračun , tehnične detajle pritrjevanja uskladiti s projektantom arhitekture!</t>
  </si>
  <si>
    <t>BIOKLIMATSKA PERGOLA  4,50 x 5,50 M</t>
  </si>
  <si>
    <t>KERAMIČARSKA DELA</t>
  </si>
  <si>
    <t>V 1. nadstropju v skupnem prostoru bivalne enote se izvede prenova manjše terase. Izvede se nov tlak</t>
  </si>
  <si>
    <t>Kompletna dobava in vgradnja (priprava za ker. tlak) :    
- samorazlivna izravnalna masa – 2-3mm</t>
  </si>
  <si>
    <t>Lokacija: vetrolov - površina predvidena za zamenjavo tlakov</t>
  </si>
  <si>
    <t>Kompletna dobava, izdelava in vgradnja keramičnega tlaka.</t>
  </si>
  <si>
    <t>Talna keramika (kot npr. keramika kot npr. Marazzi Mystone Berici Bianco (potrditev po
vzorcu) ali enakovredno), velikost formata 30x60, 60x60, barva po izboru projektanta. Srednji cenovni razred. Fuge širine 2mm, velikost, barva/tekstura in vzorec polaganja po izboru projektanta, lepljene tankoslojno, pokritost z lepilom 100%, zunanji vogali izvedeni Alu zaključnimi vogalniki (ali brušeni pod kotom 45°, rob 2mm, robne letvice niso dovoljene), fugiranje s fleksibilno cementno fugirno maso, razreda CG2, vodoodbojno in fungicidno (kot je Mapei Ultracolor Plus, MAPEI KEACOLOR GG ali enakovredno), obstenske in priključne fuge so tesnjene z enokomponentnim silikonskim sanitarnim (fungicidnim) kitom v izbrani barvi. - deb. 1,5 cm</t>
  </si>
  <si>
    <r>
      <t>Obračun v m</t>
    </r>
    <r>
      <rPr>
        <vertAlign val="superscript"/>
        <sz val="10"/>
        <rFont val="Arial Nova Cond"/>
        <family val="2"/>
      </rPr>
      <t>2</t>
    </r>
    <r>
      <rPr>
        <sz val="10"/>
        <rFont val="Arial Nova Cond"/>
        <family val="2"/>
      </rPr>
      <t>.
V ceni zajeti tudi vse izreze za inštalacijske prehode in rešetke in novo nizkostensko obrobo.</t>
    </r>
  </si>
  <si>
    <t>TALNA KERAMIČNA OBLOGA</t>
  </si>
  <si>
    <t>Talna keramika (kot npr. keramika kot npr. Marazzi Mystone Berici Bianco (potrditev po vzorcu) ali enakovredno), velikost formata 30x60, 60x60, barva po izboru projektanta. Srednji cenovni razred. Fuge širine 2mm, velikost, barva/tekstura in vzorec polaganja po izboru projektanta, lepljene tankoslojno, pokritost z lepilom 100%, zunanji vogali izvedeni Alu zaključnimi vogalniki (ali brušeni pod kotom 45°, rob 2mm, robne letvice niso dovoljene), fugiranje s fleksibilno cementno fugirno maso, razreda CG2, vodoodbojno in fungicidno (kot je Mapei Ultracolor Plus, MAPEI KEACOLOR GG ali enakovredno), obstenske in priključne fuge so tesnjene z enokomponentnim silikonskim sanitarnim (fungicidnim) kitom v izbrani barvi. - deb. 1,5 cm</t>
  </si>
  <si>
    <r>
      <t>Obračun v m</t>
    </r>
    <r>
      <rPr>
        <vertAlign val="superscript"/>
        <sz val="10"/>
        <rFont val="Arial Nova Cond"/>
        <family val="2"/>
      </rPr>
      <t xml:space="preserve">2 </t>
    </r>
    <r>
      <rPr>
        <sz val="10"/>
        <rFont val="Arial Nova Cond"/>
        <family val="2"/>
      </rPr>
      <t>oz. m</t>
    </r>
    <r>
      <rPr>
        <vertAlign val="superscript"/>
        <sz val="10"/>
        <rFont val="Arial Nova Cond"/>
        <family val="2"/>
      </rPr>
      <t>1</t>
    </r>
    <r>
      <rPr>
        <sz val="10"/>
        <rFont val="Arial Nova Cond"/>
        <family val="2"/>
      </rPr>
      <t xml:space="preserve">. </t>
    </r>
  </si>
  <si>
    <t>Končna višina tlaka terase se prilagodi obstoječi višini vhoda na teraso – višine brez ovir za vozičke!</t>
  </si>
  <si>
    <t>Lokacija: 1.nad.  terasa</t>
  </si>
  <si>
    <t xml:space="preserve">TALNA KERAMIČNA OBLOGA:  </t>
  </si>
  <si>
    <t xml:space="preserve">NIZKOSTENSKA OBROBA </t>
  </si>
  <si>
    <t>STEKLENA FASADA</t>
  </si>
  <si>
    <t>SPLOŠNA OPOMBA:</t>
  </si>
  <si>
    <t>Predvidena je zamenjava stavbnega pohištva v območju vhoda in vgradnja novega vetrolova. Vhod se iz sredine izzidka portala pomakne na desno stran ( pogled od zunaj), tako pridobi avla več površine za organizacijo kotičkov za druženje. 
Novo stavbno pohištvo je iz Alu nosilne konstrukcije s troslojno zasteklitvijo. Vgradi se tudi vetrolov z avtomatskimi drsnimi vrati. Fasadni sistem kot npr. ALUK SL50, steber-prečka s frontalno širino profila 50mm narejen za izvedbo kontinuiranih vertikalnih in nagnjenih fasad, streh ter zimskih vrtov.
Stavbo pohištvo mora ustrezati manj ali enako Ucv 0,8W/m2K.
Za steklene površine mora ustrezati Ug 0,6W/m2K.</t>
  </si>
  <si>
    <t xml:space="preserve">Pri izvedbi, opremi in finalizaciji vseh izdelkov je potrebno upoštevati vse načrte, sheme in tehnične specifikacije. Pred izvedbo in montažo izdelkov je preveriti mere na objektu in v projektu. Vsa eventualna neskladja oz odstopanja je potrebno predhodno razjasniti s projektantom.
Vgradnja  je suhomontažna. 
V ceni je potrebno zajeti vse za gotova vgrajena vrata in stene, z vsemi potrebnimi nosilnimi profili z vsem okovjem, tesnili, kljukami po izboru projektanta. 
V ceni zajeti tudi vse potrebne obrobe, maske in zaključke po shemah in detajlih! 
</t>
  </si>
  <si>
    <t xml:space="preserve">Vse dimenzije je potrebno preveriti na mestu samem pred izvedbo del.
Izvajalec mora vso stavbno pohištvo zaščititi pred poškodami do predaje objekta uporabniku.
</t>
  </si>
  <si>
    <t>Kompletna dobava in montaža steklene fasade, po sistemu kot napr.: ALUK SL50 ali enakovredno.
Vse mere vzeti na mestu samem!
Glej sheme v projektu PZI Arhitektura; katere so sestavni del popisa!</t>
  </si>
  <si>
    <t>Splošni opis:</t>
  </si>
  <si>
    <t>Lokacija: pritličje - vhod</t>
  </si>
  <si>
    <t>-Vgradnja po sistemu "tesnjenje v treh ravninah" po smernici RAL.</t>
  </si>
  <si>
    <t>Ug = 0,6 W/m2K</t>
  </si>
  <si>
    <t>Uw= 0,8 W/m2K</t>
  </si>
  <si>
    <t>Sestav stekel stavbnega pohištva – fasada</t>
  </si>
  <si>
    <t xml:space="preserve">  troslojna zasteklitev:</t>
  </si>
  <si>
    <t xml:space="preserve">- zunanje steklo 8mm kaljeno stekloo </t>
  </si>
  <si>
    <t>- srednje steklo 6mm</t>
  </si>
  <si>
    <t xml:space="preserve">- notranje steklo 44.2 laminirano steklo </t>
  </si>
  <si>
    <t>Lokacija: Fasada 2, pri S1C je odprtina za drsna vrata!</t>
  </si>
  <si>
    <t xml:space="preserve">SS1A - STEKLENA FASADA - po sist. Kot  napr.: ALUK SL 50 </t>
  </si>
  <si>
    <t xml:space="preserve">SS1B - STEKLENA FASADA - po sist. Kot  napr.: ALUK SL 50 </t>
  </si>
  <si>
    <t xml:space="preserve">SS1C - STEKLENA FASADA - po sist. Kot  napr.: ALUK SL 50 </t>
  </si>
  <si>
    <t>Kompletna dobava in montaža avtomatskih drsnih vrat.
Vse mere vzeti na mestu samem!
Glej sheme v projektu PZI Arhitektura; katere so sestavni del popisa!</t>
  </si>
  <si>
    <t>Višina pogona: 10 cm</t>
  </si>
  <si>
    <t>Prehodna odprtina sistema : 164 x 247 cm</t>
  </si>
  <si>
    <t>Gradbena odprtina sistema : 164 x 247 cm</t>
  </si>
  <si>
    <t>Drsno krilo zastekljeno z varnostnim izolacijskim steklom in z vsem potrebnim tesnenjem :  kos 2</t>
  </si>
  <si>
    <t>Lokacija: pritličje - vhod (vrata v sklopu SS1C)</t>
  </si>
  <si>
    <t>AV1- 2K AVTOMATSKA DRSNA VRATA, DIM. 164/247 CM</t>
  </si>
  <si>
    <t xml:space="preserve">Pri izvedbi, opremi in finalizaciji vseh izdelkov je potrebno upoštevati vse načrte, sheme in tehnične specifikacije. Pred izvedbo in montažo izdelkov je preveriti mere na objektu in v projektu. Vsa eventualna neskladja oz odstopanja je potrebno predhodno razjasniti s projektantom.
Vgradnja  je suhomontažna. 
V ceni je potrebno zajeti vse za gotova vgrajena vrata in stene, z vsemi potrebnimi nosilnimi profili z vsem okovjem, tesnili, kljukami po izboru projektanta. 
V ceni zajeti tudi vse potrebne obrobe, maske in zaključke po shemah in detajlih! </t>
  </si>
  <si>
    <t>Kompletna dobava in montaža samonosne steklene vetrolova, po sistemu,  kot napr.:              ali enakovredno.
Vse mere vzeti na mestu samem!
Glej sheme v projektu PZI Arhitektura; katere so sestavni del popisa!</t>
  </si>
  <si>
    <t>Lokacija: steklena stena vetrolova</t>
  </si>
  <si>
    <t>Ug = W/m2K</t>
  </si>
  <si>
    <t>Uw= W/m2K</t>
  </si>
  <si>
    <t>Vrata:</t>
  </si>
  <si>
    <t>SS2 - STEKLENA STENA    385 / 413 cm</t>
  </si>
  <si>
    <t>Lokacija: notranja steklena stena vetrolova z vrati</t>
  </si>
  <si>
    <t>SS3 - STEKLENA STENA    315 / 413 cm</t>
  </si>
  <si>
    <t>Lokacija: pritličje - vetrolov (vrata v sklopu stene SS3)</t>
  </si>
  <si>
    <t>Kompletna dobava in montaža steklene lomljene stene z vrati, po sistemu,  kot napr.:              ali enakovredno.
Vse mere vzeti na mestu samem!
Glej sheme v projektu PZI Arhitektura; katere so sestavni del popisa!</t>
  </si>
  <si>
    <t>Lokacija: steklena lomljena stena recepcije z vrati</t>
  </si>
  <si>
    <t>B/6.</t>
  </si>
  <si>
    <t>SUHOMONTAŽERSKA DELA</t>
  </si>
  <si>
    <t xml:space="preserve">Stenska obloga v avli : V območju avle se stena, ob kateri je bila sedaj recepcija, cela stena obloži z knauf oblogo kot npr. W626.si Knauf stenska obloga s CW profili, z dvoslojno oblogo. V steno se na območju inštalacij za požarno centralo vgradijo revizijska vratca dim. 60x 60cm. Vratca se vgradijo na mestu, kjer se bodo podaljšali kabli za požarno centralo. Od te lokacije se bodo kabli speljali pod oblogo do stropa in nad sek. stropom do nove lokacije recepcije. Prav tako se bodo vse ostale inštalacije iz obstoječe recepcije speljale do nove lokacije recepcije. </t>
  </si>
  <si>
    <t>Kompletna dobava in vgradnja prostostoječe stenske obloge z dvoslojno oblogo iz mavčnih plošč debeline 12,5 mm, z enojno kovinsko podkonstrukcijo d = 75 mm, z izolacijskim slojem iz mineralne volne debeline 75 mm; kot npr.Knauf W626.si ali enakovredno.</t>
  </si>
  <si>
    <r>
      <t>Obračun v m</t>
    </r>
    <r>
      <rPr>
        <vertAlign val="superscript"/>
        <sz val="10"/>
        <rFont val="Arial Nova Cond"/>
        <family val="2"/>
      </rPr>
      <t>2.</t>
    </r>
    <r>
      <rPr>
        <sz val="10"/>
        <rFont val="Arial Nova Cond"/>
        <family val="2"/>
      </rPr>
      <t xml:space="preserve">
V ceni zajeti tudi vse izreze za inštalacijske prehode in rešetke.</t>
    </r>
  </si>
  <si>
    <t xml:space="preserve">V sekundarni steni se izvede izrez za TV in vgradi električni kamin. Izrez stene po načrtu. 
V primeru zamenjave predlaganih produktov – TV in kamina je potrebno prilagoditi detajle vgradnje.  </t>
  </si>
  <si>
    <t>Stenska obloga v avli : V območju avle se stena, ob kateri je bila sedaj recepcija, cela stena obloži z knauf oblogo kot npr. W626.si Knauf stenska obloga s CW profili, z dvoslojno oblogo.</t>
  </si>
  <si>
    <t>Lokacija: stenska obloga v avli</t>
  </si>
  <si>
    <t>STENSKA OBLOGA</t>
  </si>
  <si>
    <r>
      <t xml:space="preserve">Lokacija: </t>
    </r>
    <r>
      <rPr>
        <b/>
        <sz val="10"/>
        <rFont val="Arial Nova Cond"/>
        <family val="2"/>
      </rPr>
      <t>recepcija</t>
    </r>
  </si>
  <si>
    <r>
      <t xml:space="preserve">Kompletna dobava, izdelava in vgradnja spuščenega stropa, vodoravni, dvonivojska kovinska podkonstrukci-ja iz stropnih C-profilov, spuščena do 0,6 m (spodnja obloga cca 55 cm od stropa), enoslojna obloga iz mavčnih plošč debeline 15 mm, bandažirano v kvaliteti K2.
Ob zastekljeni fasadni steni se strop predhodno zaključi cca 78 cm od zasteklitve (poševnina v naklonu 38 </t>
    </r>
    <r>
      <rPr>
        <sz val="10"/>
        <rFont val="Arial Narrow"/>
        <family val="2"/>
      </rPr>
      <t>°</t>
    </r>
    <r>
      <rPr>
        <sz val="10"/>
        <rFont val="Arial Nova Cond"/>
        <family val="2"/>
        <charset val="238"/>
      </rPr>
      <t xml:space="preserve"> v dolžini cca 49 cm in vertikalni zaključek do betonske plošče v višini cca 25 cm).</t>
    </r>
  </si>
  <si>
    <t>V nov strop se vgradijo nova vgradna svetila. Vgraditi je potrebno vse nove rešetke za prezračevanje na obstoječe kanalske razvode instalacij. Prav tako se na novo vgradijo senzorji za požar. 
V nov strop se vgradijo novi konvektorji za hlajenje ( podrobno v načrtu strojnih inštalacij).</t>
  </si>
  <si>
    <r>
      <t>Obračun v m</t>
    </r>
    <r>
      <rPr>
        <vertAlign val="superscript"/>
        <sz val="10"/>
        <rFont val="Arial Nova Cond"/>
        <family val="2"/>
      </rPr>
      <t>2</t>
    </r>
    <r>
      <rPr>
        <sz val="10"/>
        <rFont val="Arial Nova Cond"/>
        <family val="2"/>
      </rPr>
      <t xml:space="preserve"> razvite površine.
V ceni zajeti tudi vse izreze za inštalacijske prehode in rešetke.</t>
    </r>
  </si>
  <si>
    <t xml:space="preserve">V območju posegov v avli se odstrani sekundarni strop, v katerega so vgrajena svetila , prezračevalne rešetka , požarni senzorji.. Vso vidno instalacijo je potrebno demontirati, rešetke začasno skladiščiti in po vgradnji novega stropa ponovno vgraditi.    </t>
  </si>
  <si>
    <t>Lokacija: avla</t>
  </si>
  <si>
    <t>SPUŠČENI MAVČNI STROP</t>
  </si>
  <si>
    <t>Kompletna dobava in montaža pregradne stene d = 100 mm: 
- dvoslojna obloga z mavčnimi  ploščami d = 12,5 mm + 12,5 mm, 
- kovinska podkonstrukcija  deb. = 50 mm,
- vmes samonosna izolacija deb. 50 mm  toplotna prevodnost λd = 0,035 W/mK,
-dvoslojna obloga z vodoodpornimi mavčnimi ploščami d = 12,5 mm + 12,5 mm. 
Bandažirano v kvaliteti K2.
V ceno zajeti tudi vso potrebno podkonstrukcijo in sidrne elemente, potrebne zaporne, tesnilne in zaključne elemente.
Obračun v m2.</t>
  </si>
  <si>
    <t>Lokacija: vertikalno zapiranje vetrolova</t>
  </si>
  <si>
    <t>MAVČNA STENA - VERTIKALNO ZAPIRANJE</t>
  </si>
  <si>
    <t>Kompletna dobava in vgradnja tipskih revizijskih vratic za vgradnjo v suhomontažne stene kot napr.: Knauf ali enakovredno.
Izvedba po navodilih proizvajalca in projektanta elektro inštalacij.</t>
  </si>
  <si>
    <t xml:space="preserve">V steno se na območju inštalacij za požarno centralo vgradijo revizijska vratca dim. 60x 60cm. Vratca se vgradijo na mestu, kjer se bodo podaljšali kabli za požarno centralo. </t>
  </si>
  <si>
    <t>Lokacija: stena v območju inštalacij- vratca se vgradijo na mestu, kjer se bodo podaljšali kabli za požarno centralo.</t>
  </si>
  <si>
    <t>REVIZIJSKA VRATCA 60 x 60 CM</t>
  </si>
  <si>
    <t>SLIKOPLESKARSKA DELA</t>
  </si>
  <si>
    <t xml:space="preserve">Zaradi gradbeno obrtnih del v avli se predvidi kitanje obstoječih sten- po potrebi na mestih poškodb, in oplesk vseh sten v beli barvi. Prav tako se izvede oplesk stropa v celotni avli, vključno z deli hodnikov in vidnimi AB stropnimi nosilci. </t>
  </si>
  <si>
    <t>Kompletna izdelava stenskega opleska poldisperzijsko barvo; min. 2 x  v tonu po izboru arhitekta. 
Kompletno s pripravo podloge  (čiščenje, akril emulzija, kitanje in brušenje); z vsemi pomožnimi deli, transporti in prenosi materiala do mesta obdelave. 
Obračun v m2.</t>
  </si>
  <si>
    <t>Lokacija: avla, recepcija</t>
  </si>
  <si>
    <r>
      <t xml:space="preserve">STENSKI OPLESK , s preddeli </t>
    </r>
    <r>
      <rPr>
        <sz val="10"/>
        <rFont val="Arial Nova Cond"/>
        <family val="2"/>
      </rPr>
      <t>(nova mavčna obloga)</t>
    </r>
  </si>
  <si>
    <r>
      <t>STENSKI OPLESK , s preddeli</t>
    </r>
    <r>
      <rPr>
        <sz val="10"/>
        <rFont val="Arial Nova Cond"/>
        <family val="2"/>
      </rPr>
      <t xml:space="preserve"> (pritličje)</t>
    </r>
  </si>
  <si>
    <t>Kompletna izdelava stropnega opleska mavčnih stropov s poldisperzijsko barvo; min. 2 x  v tonu po izboru arhitekta. 
Kompletno s pripravo podloge  (čiščenje, brušenje, akril emulzija, delno kitanje in brušenje); z vsemi pomožnimi deli, transporti in prenosi materiala do mesta obdelave. 
Obračun v m2.</t>
  </si>
  <si>
    <r>
      <t xml:space="preserve">STROPNI OPLESK , s preddeli </t>
    </r>
    <r>
      <rPr>
        <sz val="10"/>
        <rFont val="Arial Nova Cond"/>
        <family val="2"/>
      </rPr>
      <t>(novi mavčni strop)</t>
    </r>
  </si>
  <si>
    <t>Kompletna izdelava stropnega opleska obstoječih stropov s poldisperzijsko barvo; min. 2 x  v tonu po izboru arhitekta. 
Kompletno s pripravo podloge  (predhodna odstranitev obstoječega opleska, čiščenje, brušenje, akril emulzija, delno kitanje in brušenje); z vsemi pomožnimi deli, transporti in prenosi materiala do mesta obdelave. 
Obračun v m2.</t>
  </si>
  <si>
    <t>Lokacija: del avle + recepcija</t>
  </si>
  <si>
    <r>
      <t xml:space="preserve">STROPNI OPLESK , s preddeli </t>
    </r>
    <r>
      <rPr>
        <sz val="10"/>
        <rFont val="Arial Nova Cond"/>
        <family val="2"/>
      </rPr>
      <t>(obstoječi strop)</t>
    </r>
  </si>
  <si>
    <t>Kompletna izdelava stropnega opleska obstoječih vidnih betonskih konstrukcij s poldisperzijsko barvo; min. 2 x  v tonu po izboru arhitekta. 
Kompletno s pripravo podloge  (predhodna odstranitev obstoječega opleska, čiščenje, brušenje, akril emulzija, delno kitanje in brušenje); z vsemi pomožnimi deli, transporti in prenosi materiala do mesta obdelave. 
Obračun v m2.</t>
  </si>
  <si>
    <t>SKUPAJ SLIKOPLESKARSKA DELA</t>
  </si>
  <si>
    <r>
      <t>Obračun v m</t>
    </r>
    <r>
      <rPr>
        <vertAlign val="superscript"/>
        <sz val="10"/>
        <rFont val="Arial Nova Cond"/>
        <family val="2"/>
      </rPr>
      <t>2</t>
    </r>
    <r>
      <rPr>
        <sz val="10"/>
        <rFont val="Arial Nova Cond"/>
        <family val="2"/>
      </rPr>
      <t xml:space="preserve"> v pogledu, za kompletno fasado po sistemu proizvajalca. 
V ceni zajeti tudi vse izreze za inštalacijske prehode.</t>
    </r>
  </si>
  <si>
    <t xml:space="preserve">. Na ulični fasadi se na ograjni zid izvede nova fasada v min.debelini 3cm XPS oblogo in zaključnim demit fasadnim slojem v barvi enaki kot ostale betonske površine na fasadi – izbor po predloženem vzorcu. </t>
  </si>
  <si>
    <t xml:space="preserve">Lokacija:  Ulična fasada - ograjni zid </t>
  </si>
  <si>
    <t>KONTAKTNA FASADA 3 CM, Z ZAKLJUČNIM SLOJEM</t>
  </si>
  <si>
    <t>Sestava:</t>
  </si>
  <si>
    <t>Lokacija: terasa - ograjni zid</t>
  </si>
  <si>
    <t>ZAKLJUČNI FASADNI SLOJ S PREDDELI</t>
  </si>
  <si>
    <t>Dobava in pritrjevanje (vlaknocementnih) fasadnih plošč iz cementnega kompozita z vsebnostjo celuloznih vlaken &lt;5%, vsebnostjo cementa &gt;50%  (barvna serija Swisspearl Zenor).Plošče barvane v masi upogibna trdnost, vzdolžno z vlakni 21MPa, prečno na vlakna 29 MPa, tlačna odpornost 120 MPa, modul elastičnosti 15.000 MPa, Gostota &gt;1,75 g/cm3, plošče debeline 8 mm. Plošče so tovarniško rezane na mere po shemi fasade. Na Alu podkonstrukcijo se pritrjujejo z kovicami AlMg3 4,0x18-K15 v barvi plošče. Vsaka plošča mora imeti dve fiksni mesti ostale so drsne. Pritrjevanja skladno z navodili dobavitelja. V horizontalne fuge se montira odkapni profil - L pločevina krom-nikelj jeklo 35/6/0,6 mm, barvana v črno barvo ali (po izboru arhitekta).  Ob coklu se montira Alu perforiran profil 30 x 70 mm. Alu podkonstrukcija v skladu z navodili. Vertikalne Alu profile, na katerih je fuga med ploščami, je potrebno barvati v črno barvo ali ( po izboru arhitekta). Zračni sloj 3 - 5 cm. Max razmik med profili se določi v skladu z navodili, ter upoštevanjem vetrovne obremenitve. Plošče kot naprimer Swisspearl Zenor v barvi 15015.</t>
  </si>
  <si>
    <t>Lokacija: novi vhodni del - obnova fasade</t>
  </si>
  <si>
    <r>
      <t xml:space="preserve">OBEŠENA FASADA </t>
    </r>
    <r>
      <rPr>
        <sz val="10"/>
        <rFont val="Arial Nova Cond"/>
        <family val="2"/>
      </rPr>
      <t>(Fasada 1)</t>
    </r>
  </si>
  <si>
    <r>
      <t xml:space="preserve">OBEŠENA FASADA </t>
    </r>
    <r>
      <rPr>
        <sz val="10"/>
        <rFont val="Arial Nova Cond"/>
        <family val="2"/>
      </rPr>
      <t>(Fasada 2)</t>
    </r>
  </si>
  <si>
    <r>
      <t xml:space="preserve">OBEŠENA FASADA </t>
    </r>
    <r>
      <rPr>
        <sz val="10"/>
        <rFont val="Arial Nova Cond"/>
        <family val="2"/>
      </rPr>
      <t>(Fasada 3)</t>
    </r>
  </si>
  <si>
    <t xml:space="preserve">Kompletna dobava, izdelava in montaža obešene fasade-3 stranske obloge portala, s podkonstrukcijo in izolacijo; po sistemu proizvajalca Swisspearl ali enakovredno: 
</t>
  </si>
  <si>
    <r>
      <t>Obračun v m</t>
    </r>
    <r>
      <rPr>
        <vertAlign val="superscript"/>
        <sz val="10"/>
        <rFont val="Arial Nova Cond"/>
        <family val="2"/>
      </rPr>
      <t>2</t>
    </r>
    <r>
      <rPr>
        <sz val="10"/>
        <rFont val="Arial Nova Cond"/>
        <family val="2"/>
      </rPr>
      <t xml:space="preserve"> v pogledu (razvita površina), za kompletno fasado po sistemu proizvajalca (razvidno iz splošnega opisa in opisa v postavki). 
V ceni zajeti tudi vse izreze za eventuelne inštalacijske prehode in rešetke.</t>
    </r>
  </si>
  <si>
    <t xml:space="preserve">Lokacija: </t>
  </si>
  <si>
    <t>3 - STRANSKA OBLOGA , R.Š. CCA 100 CM</t>
  </si>
  <si>
    <t>3 - STRANSKA OBLOGA , R.Š. CCA 115 CM</t>
  </si>
  <si>
    <t>NEPREDVIDENA IN DODATNA OBRTNA DELA :</t>
  </si>
  <si>
    <r>
      <t>Kompletna odstranitev obstoječega finalnega tlaka-kamen s podlogo in nizkostenskimi obrobami. 
Obračun v m</t>
    </r>
    <r>
      <rPr>
        <vertAlign val="superscript"/>
        <sz val="10"/>
        <rFont val="Arial Nova Cond"/>
        <family val="2"/>
      </rPr>
      <t>2</t>
    </r>
    <r>
      <rPr>
        <sz val="10"/>
        <rFont val="Arial Nova Cond"/>
        <family val="2"/>
      </rPr>
      <t xml:space="preserve"> tlorisne projekcije.</t>
    </r>
  </si>
  <si>
    <t>V območju zunanje nadstrešnice se odstrani : 
- kamen 2cm 
- estrih 5-6cm</t>
  </si>
  <si>
    <t>ODSTRANITEV OBST. KAMNA S PODLOGO</t>
  </si>
  <si>
    <t xml:space="preserve">Kompletna demontaža in odstranitev obstoječe vratarnice. 
Obračun v kos za kompletno odstranitev.
</t>
  </si>
  <si>
    <t>Lokacija: pritličje-vhod</t>
  </si>
  <si>
    <t>ODSTRANITEV OBST. VRATARNICE</t>
  </si>
  <si>
    <r>
      <t>Kompletna odstranitev obstoječe steklene fasade in vhodnih vrat.
Obračun v m</t>
    </r>
    <r>
      <rPr>
        <vertAlign val="superscript"/>
        <sz val="10"/>
        <rFont val="Arial Nova Cond"/>
        <family val="2"/>
      </rPr>
      <t>2</t>
    </r>
    <r>
      <rPr>
        <sz val="10"/>
        <rFont val="Arial Nova Cond"/>
        <family val="2"/>
      </rPr>
      <t xml:space="preserve"> v pogledu.
</t>
    </r>
  </si>
  <si>
    <t xml:space="preserve">Lokacija: Območju izvedbe nove vhodne fasade </t>
  </si>
  <si>
    <t>ODSTRANITEV STEKLENE FASADE IN VRAT</t>
  </si>
  <si>
    <t>Kompletna demontaža in odstranitev obstoječih notranjih sten in vrat vetrolova. 
Obračun v m2 v pogledu, za kompletno odstranitev.</t>
  </si>
  <si>
    <t>Lokacija: obst. vetrolov</t>
  </si>
  <si>
    <t>ODSTRANITEV VETROLOVA - STENE Z VRATI</t>
  </si>
  <si>
    <t>Kompletna demontaža in odstranitev obstoječega predpražnika. 
Obračun v kos, za kompletno odstranitev.</t>
  </si>
  <si>
    <t>Kompletna demontaža in odstranitev obstoječega spuščenega stropa, v katerega so vgrajena svetila , prezračevalne rešetka , požarni senzorji.. Vso vidno instalacijo je potrebno demontirati, rešetke začasno skladiščiti in po vgradnji novega stropa ponovno vgraditi. 
Obračun v m2.</t>
  </si>
  <si>
    <t>Lokacija: obst. avla</t>
  </si>
  <si>
    <t>ODSTRANITEV SPUŠČENEGA STROPA</t>
  </si>
  <si>
    <t>ODSTRANITEV PREDPRAŽNIKA</t>
  </si>
  <si>
    <r>
      <t>Nabava, dobava in izdelava mikroarmiranega estriha v sestavi:
- estrih 6-7cm ( končna višina tlaka v avli se prilagodi obstoječi višini fin. poda)
Obračun v m</t>
    </r>
    <r>
      <rPr>
        <vertAlign val="superscript"/>
        <sz val="10"/>
        <rFont val="Arial Nova Cond"/>
        <family val="2"/>
      </rPr>
      <t xml:space="preserve">2 </t>
    </r>
    <r>
      <rPr>
        <sz val="10"/>
        <rFont val="Arial Nova Cond"/>
        <family val="2"/>
      </rPr>
      <t xml:space="preserve">; vključno z mikroarmaturo (doziranje po navodilih proizvajalca), s predhodno pripravo podloge (čiščenje, prednamaz), dilatacijami in podobno.
</t>
    </r>
  </si>
  <si>
    <t>Lokacija: avla - površina predvidena za zamenjavo tlakov</t>
  </si>
  <si>
    <t>MIKROARMIRANI ESTRIH DEB. 6-7 CM, S PREDDELI</t>
  </si>
  <si>
    <t xml:space="preserve">Kompletna dobava in vgradnja vgradnega predpražnika kot napr. ali enakovredno: EMCO DIPLOMAT , original z rips vložkom in alu letvico 512 RK, svetlo siva št. 220.
Vse mere vzeti na mestu samem!
</t>
  </si>
  <si>
    <t>Lokacija: vhod - vetrolov</t>
  </si>
  <si>
    <t>PREDPRAŽNIK EMCO DIPLOMAT, DIM. 240/170 CM</t>
  </si>
  <si>
    <t>PODI - TLAKI</t>
  </si>
  <si>
    <t>Kompletna dobava in vgradnja (priprava za iglani pod) :    
- samorazlivna izravnalna masa – 2-3mm</t>
  </si>
  <si>
    <t>Kompletna dobava in montaža iglane tekstilne talne obloge, dimenzije 50 x 50cm, debeline najmanj 8,9 mm, kot npr. MILLIKEN Pattern Pay ali enakovredno, na predhodno pripravljeno izravnano podlogo z izravnalno maso. 
Vzorec po izbrobu projektanta. 
Montaža zajema opasovanje v prostor in polaganje na fiskirni disperzijski premaz kot npr. UZIN U1000.
Talna obloga mora ustrezati naslednjim zahtevam:    
•	100% nylon, 
•	podložna pena WellBAC® za izboljšano udobje in absorpcijo zvoka
•	Odpornost na madeže in tekočine StainSmart® za preprosto vzdrževanje
•	min teža vlaken 410g/m2
•	gostota iglanja min 220.472  /m2
•	dimenzijska stabilnost ≤ 0,2 %
•	min znižanje udarnega zvoka ISO 10140 ΔLw  30 dB
•	min absorpcija zvoka EN ISO 354 0,30 αw
•	Razred namambnosti uporabe 33
•	Odpornost na kolesa stolov BS EN 985:2001 razred A
•	Protizdrsnost DS
•	min 61% recikliranih sestavin
•	Primerno za talno gretje
•	Elektrostatičnost EN 6356 ≤ 2 kV (antistatična)
•	Ognjeodpornost EN 13501-1 Bfl-s1
•	certifikati: Red List, EPD, TüV profi, CRI Plus, Cradle to cradle</t>
  </si>
  <si>
    <t xml:space="preserve">Iglani pod se izvede v designu plošč, ki se barvno prelivajo v naslednjem zaporedju z začetkom ob liniji obstoječe talne keramike v avli : </t>
  </si>
  <si>
    <t>- Angora PPY06-212-219</t>
  </si>
  <si>
    <t>- Angora/Parfait HNZ219-226</t>
  </si>
  <si>
    <t>- Parfait PPY204-122-226</t>
  </si>
  <si>
    <t>- Parfait/Eucalyptus HZN226-172</t>
  </si>
  <si>
    <t>- Eucalyptus PPY158-172</t>
  </si>
  <si>
    <t>- Eucalyptus/True HZN172-245</t>
  </si>
  <si>
    <t>- True PPY73-245</t>
  </si>
  <si>
    <t>- True/Wisteria HZN245-242</t>
  </si>
  <si>
    <t>- Wisteria PPY131-24</t>
  </si>
  <si>
    <r>
      <t>Obračun v m</t>
    </r>
    <r>
      <rPr>
        <vertAlign val="superscript"/>
        <sz val="10"/>
        <rFont val="Arial Nova Cond"/>
        <family val="2"/>
      </rPr>
      <t>2</t>
    </r>
    <r>
      <rPr>
        <sz val="10"/>
        <rFont val="Arial Nova Cond"/>
        <family val="2"/>
      </rPr>
      <t>, oz. v m1.
V ceni zajeti tudi vse izreze za inštalacijske prehode in rešetke.</t>
    </r>
  </si>
  <si>
    <t xml:space="preserve">Iglani pod je potrebno vgraditi tako, da stik med materialoma – granitogres in iglani pod, ne bo višinska ovira za hojo. V območju tlaka z iglanim podom se izvede nizkostenska obroba iz istega materiala s protiprašnim profilom.  </t>
  </si>
  <si>
    <t xml:space="preserve">Vsa stikovanja tlakovanja ( staro in novo) se izvedejo z ALu profilom v srebrni barvi – mat – brušeno.  </t>
  </si>
  <si>
    <t xml:space="preserve">TEKSTILNA TALNA OBLOGA </t>
  </si>
  <si>
    <t xml:space="preserve">STIK  IGLANA OBLOGA / OBST. GRANITOGRES </t>
  </si>
  <si>
    <t>Sestav stekel stavbnega pohištva – vetrolov, recepcija
- lepljeno steklo 2x6 mm</t>
  </si>
  <si>
    <t>5</t>
  </si>
  <si>
    <t>2_A_PRIZIDAVA TERASE</t>
  </si>
  <si>
    <t>6</t>
  </si>
  <si>
    <t>7</t>
  </si>
  <si>
    <t>3_A_NADSTREŠEK VHOD, TERASA I. NAD.</t>
  </si>
  <si>
    <t>4_A_AVLA, RECEPCIJA</t>
  </si>
  <si>
    <t>8</t>
  </si>
  <si>
    <t>9</t>
  </si>
  <si>
    <t>1-B OPORNI ZID TERASA</t>
  </si>
  <si>
    <t>2-B PRIZIDAVA TERASE</t>
  </si>
  <si>
    <t>10</t>
  </si>
  <si>
    <t>11</t>
  </si>
  <si>
    <t>SKUPAJ  A2. (OPORNI ZID TERASA):</t>
  </si>
  <si>
    <t>1-A3 AB TLAK - KLANČINA</t>
  </si>
  <si>
    <t xml:space="preserve">Karakteristike betona: </t>
  </si>
  <si>
    <r>
      <t xml:space="preserve">Lokacija: </t>
    </r>
    <r>
      <rPr>
        <b/>
        <sz val="10"/>
        <rFont val="Arial Nova Cond"/>
        <family val="2"/>
      </rPr>
      <t>avla</t>
    </r>
    <r>
      <rPr>
        <sz val="10"/>
        <rFont val="Arial Nova Cond"/>
        <family val="2"/>
        <charset val="238"/>
      </rPr>
      <t xml:space="preserve"> (obloga stebrov)</t>
    </r>
  </si>
  <si>
    <t>Lokacija: avla vetrolov</t>
  </si>
  <si>
    <t>Obračun v m2; ne glede na razvito širino.</t>
  </si>
  <si>
    <t>Finalna obdelava: osnovna antikorozijska zaščita + prašno barvano v RAL po izboru arhitekta (identična barvi obstoječih obrob).</t>
  </si>
  <si>
    <t>Lokacija: 1. nadstropje del venca in strešine nad okni</t>
  </si>
  <si>
    <t xml:space="preserve">Kompletna pazljiva demontaža obstoječe obrobe ter odvoz k pooblaščenemu zbiralcu gradbenih odpadkov ter izdelava/dobava in montaža nove pločevinaste obrobe; vključno z novo podkonstrukcijo.
Po navodilih projektanta - arhitekta!
</t>
  </si>
  <si>
    <t xml:space="preserve">Kompletna pazljiva demontaža obstoječe obrobe ter odvoz k pooblaščenemu zbiralcu gradbenih odpadkov ter izdelava/dobava in montaža nove pločevinaste obrobe; vključno s prilagoditvijo obstoječe podkonstrukcije.
Po navodilih projektanta - arhitekta!
</t>
  </si>
  <si>
    <t>Lokacija: 1. nadstropje obroba zidu-atike pri novi kontaktni fasadi!</t>
  </si>
  <si>
    <t>Obračun v m1.</t>
  </si>
  <si>
    <t>OBROBA R.Š. 33 - 45 CM</t>
  </si>
  <si>
    <t>CVETLIČNA KORITA DIM. CCA 42 x 70 x 40 CM</t>
  </si>
  <si>
    <t>*Opomba: Dimenzije obvezno predhodno preveriti na mestu samem!</t>
  </si>
  <si>
    <t xml:space="preserve">Kompletna dobava, izdelava in montaža INOX  cvetličnih korit za rože, s perforiranim dnom; izdelanih po navodilih projektanta - arhitekta. 
</t>
  </si>
  <si>
    <t>Obračun v kos.</t>
  </si>
  <si>
    <t xml:space="preserve">Kompletna dobava, izdelava in montaža INOX  podstavkov, pod cevtličnimi koriti; izdelanih po navodilih projektanta - arhitekta. 
</t>
  </si>
  <si>
    <t>MACESNOVI MORALI  7/5 CM L = 150 cm + PRITRDITEV</t>
  </si>
  <si>
    <t>MACESNOVI MORALI  7/5 CM L = 120 cm + PRITRDITEV</t>
  </si>
  <si>
    <t>Lokacija (korita, fasada): ogrodje + sedišča</t>
  </si>
  <si>
    <t xml:space="preserve">Kompletna izdelava in montaža varjene kovinske konstrukcije za fasado s cvetličnimi koriti in sedišči, izdelane pretežno kvadratnih iz cevnih profilov 40/40/4 mm, fasadne konstrukcije iz cevnih profilov 50/50/5 mm,katera je vijačena v konstrukcijo na koritih fasadna podkonstrukcija iz L 50/50/5 in L 30/30/3 mm.
Jeklo S235, po zasnovi razvidni iz načrta arhitekture.
Na kovinsko ogrodje so navarjeni tudi kotniki L 50/50/5 mm, kateri služijo kot ležišče za naleganje macesnovih moralov 7/5 cm (sedišča). Macesnove morale je potrebno predhodno zaščititi z lakom.
Vsi kovinski deli so vroče pocinkani in prašno barvani v RAL 7038, po zahtevah projektanta.
Izvedba po navodilih in detajlih arhitekta in projektanta gradbenih konstrukcij!
Obračun v kg, oz. v kos; vključno z vsem potrebnim nerjavečin sidernim materialom, osnovno in finalno zaščito ter z vsemi pomožnimi deli!
</t>
  </si>
  <si>
    <t>KOV. KONSTR.  - KOV. PROFILI, PLOČEVINE, SIDRA,VIJAKI</t>
  </si>
  <si>
    <t>*Opomba: kovinska konstrukcija je ocenjena!</t>
  </si>
  <si>
    <t>Kompletna izdelava in montaža tipskega inox cevnega oprijemala, izdelanega po predloženem detajlu v načrtu arhitekture; vključno s sidri za sidranje v nosilno konstrukcijo.
S spodnje strani je vgrajen LED svetlobni trak.
Izvedba po navodilih in detajlih arhitekta.
Obračun v m1!</t>
  </si>
  <si>
    <t xml:space="preserve">Kompletna izdelava in montaža varjene kovinske konstrukcije za fasado s cvetličnimi koriti, izdelane pretežno kvadratnih iz cevnih profilov 40/40/4 mm, katera je vijačena v arm. bet. konstrukcijo-oporni zid.
Jeklo S235, po zasnovi razvidni iz načrta arhitekture.
Vsi kovinski deli so vroče pocinkani in prašno barvani v RAL 7038, po zahtevah projektanta.
Izvedba po navodilih in detajlih arhitekta in projektanta gradbenih konstrukcij!
Obračun v kg, oz. v kos; vključno z vsem potrebnim nerjavečin sidernim materialom, osnovno in finalno zaščito ter z vsemi pomožnimi deli!
</t>
  </si>
  <si>
    <t>Višina ograje : 100 cm</t>
  </si>
  <si>
    <t>KOVINSKA OGRAJA   L = 200 cm;        H =110-120 cm</t>
  </si>
  <si>
    <t>KOVINSKA OGRAJA   L = 200 cm;        H =130-140 cm</t>
  </si>
  <si>
    <t>KOVINSKA OGRAJA   L = 200 cm;        H =155-163 cm</t>
  </si>
  <si>
    <t>KOV. KONSTRUKCIJA - OGRAJA      L = 277 cm</t>
  </si>
  <si>
    <t>Kompletna izdelava in montaža varjene kovinske ograje izdelane pretežno iz K45x45x4 mm in ploščatega železa 40/3 mm, oprijemalo je iz cevi premera 45 mm; po načrtu arhitekture in navodilih projektanta.
Ograja je sidrana s strani v AB oporni zid deb. 20 cm.
Vsi kovinski deli so antikorozijsko zaščiteni - vroče cinkani in prašno barvani v RAL 7038, po izboru projektanta.
Izvedba po navodilih in detajlih arhitekta in projektanta gradbenih konstrukcij!
Obračun v kos; vključno z vsem potrebnim pritrdilnim materialom, osnovno in finalno zaščito ter z vsemi pomožnimi deli!</t>
  </si>
  <si>
    <t>Kompletna izdelava in montaža ravne varjene kovinske ograje izdelane pretežno iz K45x45x4 mm in ploščatega železa 40/3 mm, oprijemalo je iz cevi premera 45 mm; po načrtu arhitekture in navodilih projektanta.
Ograja je sidrana v AB oporni zid deb. 20 cm.
Vsi kovinski deli so antikorozijsko zaščiteni - vroče cinkani in prašno barvani v RAL 7038, po izboru projektanta.
Izvedba po navodilih in detajlih arhitekta in projektanta gradbenih konstrukcij!
Obračun v kos; vključno z vsem potrebnim pritrdilnim materialom, osnovno in finalno zaščito ter z vsemi pomožnimi deli!</t>
  </si>
  <si>
    <t>Višina ograje : 110-163 cm</t>
  </si>
  <si>
    <t xml:space="preserve">Obloga iz fasadnih plošč -  SWISSPEARL Patina Inline P 020 NXT. </t>
  </si>
  <si>
    <t>OBLOGA CVETLIČNIH KORIT</t>
  </si>
  <si>
    <t xml:space="preserve">Kompletna dobava, izdelava in montaža obloge kovinskega ogrodja-podkonstrukcije za cvetlična korita; po načrtu arhitekture in priloženih detajlih ter po sistemu proizvajalca Swisspearl ali enakovredno: 
</t>
  </si>
  <si>
    <t>Obračun v m2 neto razvite površine; vključno z vsem potrebnim nerjavečim pritrdilnim materialom in z vsemi pomožnimi deli!</t>
  </si>
  <si>
    <t>OBLOGA CVETLIČNIH KORIT IN FASADNE STENE</t>
  </si>
  <si>
    <t>Kompletna izdelava in montaža varjene kovinske ograje izdelane pretežno iz sestavljenih profilov izdelanih iz ploščatega železa (laserski razrez).
Spodnji del ograje sledi konkavnemu zaključku opornega zidu (R = 20,00 m).
Višina ograje  0 - 1,02 m 
Vsi kovinski deli so antikorozijsko zaščiteni - vroče cinkani in prašno barvani v RAL 7038, po izboru projektanta.
Izvedba po navodilih in detajlih arhitekta in projektanta gradbenih konstrukcij!
Obračun v kos!</t>
  </si>
  <si>
    <t>KOV. KONSTRUKCIJA-OGRAJA L = 12,62 m</t>
  </si>
  <si>
    <t>FINALNA OBDELAVA-ŠTOKANI BETON</t>
  </si>
  <si>
    <t>FINALNA OBDELAVA  - BRUŠENI BETON</t>
  </si>
  <si>
    <t>1 - A1</t>
  </si>
  <si>
    <t>1 - A2.</t>
  </si>
  <si>
    <t>KRPANJE FASADE Z ZAKLJUČNIM OMETOM</t>
  </si>
  <si>
    <t>Finalna obdelava: osnovna antikorozijska zaščita + lakirano.</t>
  </si>
  <si>
    <t xml:space="preserve">Sidranje vetrova se izvede z dodatno jekleno podkonstrukcijo v medstropovju (višine cca 55 cm) do nosilne AB stropne plošče. Delavniške načrte in detajle podkonstrukcije za vgradnjo vetrova izdela izvajalec in jih predloži projektantu gradbenih konstrukcij v pregled. </t>
  </si>
  <si>
    <r>
      <t xml:space="preserve">INOX PODSTAVEK  DIM. </t>
    </r>
    <r>
      <rPr>
        <sz val="10"/>
        <rFont val="Arial Nova Cond"/>
        <family val="2"/>
      </rPr>
      <t>(LxBxH)</t>
    </r>
    <r>
      <rPr>
        <b/>
        <sz val="10"/>
        <rFont val="Arial Nova Cond"/>
        <family val="2"/>
        <charset val="238"/>
      </rPr>
      <t xml:space="preserve"> CCA  125 x 40 x 5 CM</t>
    </r>
  </si>
  <si>
    <r>
      <t xml:space="preserve">INOX PODSTAVEK  DIM. </t>
    </r>
    <r>
      <rPr>
        <sz val="10"/>
        <rFont val="Arial Nova Cond"/>
        <family val="2"/>
      </rPr>
      <t>(LxBxH)</t>
    </r>
    <r>
      <rPr>
        <b/>
        <sz val="10"/>
        <rFont val="Arial Nova Cond"/>
        <family val="2"/>
        <charset val="238"/>
      </rPr>
      <t xml:space="preserve"> CCA  81 x 40 x 5 CM</t>
    </r>
  </si>
  <si>
    <r>
      <t xml:space="preserve">INOX PODSTAVEK  DIM. </t>
    </r>
    <r>
      <rPr>
        <sz val="10"/>
        <rFont val="Arial Nova Cond"/>
        <family val="2"/>
      </rPr>
      <t>(LxBxH)</t>
    </r>
    <r>
      <rPr>
        <b/>
        <sz val="10"/>
        <rFont val="Arial Nova Cond"/>
        <family val="2"/>
        <charset val="238"/>
      </rPr>
      <t xml:space="preserve"> CCA  93 x 40 x 5 CM</t>
    </r>
  </si>
  <si>
    <r>
      <t xml:space="preserve">INOX PODSTAVEK  DIM. </t>
    </r>
    <r>
      <rPr>
        <sz val="10"/>
        <rFont val="Arial Nova Cond"/>
        <family val="2"/>
      </rPr>
      <t>(LxBxH)</t>
    </r>
    <r>
      <rPr>
        <b/>
        <sz val="10"/>
        <rFont val="Arial Nova Cond"/>
        <family val="2"/>
        <charset val="238"/>
      </rPr>
      <t xml:space="preserve"> CCA  120 x 40 x 5 CM</t>
    </r>
  </si>
  <si>
    <t>CVETLIČNA KORITA DIM. CCA 81 x 42 x 40 CM</t>
  </si>
  <si>
    <t>CVETLIČNA KORITA DIM. CCA 93 x 42 x 35 CM</t>
  </si>
  <si>
    <t>CVETLIČNA KORITA DIM. CCA 120 x 42 x 35 CM</t>
  </si>
  <si>
    <t>CVETLIČNA KORITA DIM. CCA 125 x 42 x 35 CM</t>
  </si>
  <si>
    <t>Kompletna dobava, izdelava in montaža zaključnega sloja pri fasadi; vključno z vsemi sestavnimi deli. 
Barva RAL v skladu v barvi enaki kot ostale betonske površine na fasadi – izbor po predloženem vzorcu in navodilih arhitekta ter 
po navodilih proizvajalca zaključnega sloja in zahtevah naročnika! 
Obračun v m2.</t>
  </si>
  <si>
    <t xml:space="preserve">• prednamaz </t>
  </si>
  <si>
    <t>• zaključni omet (kot napr.: demit zaključni sloj v deb. 2 mm)</t>
  </si>
  <si>
    <t xml:space="preserve">Vse dimenzije je potrebno preveriti na mestu samem pred izvedbo del.
Izvajalec mora vso stavbno pohištvo zaščititi pred poškodbami do predaje objekta uporabniku.
</t>
  </si>
  <si>
    <t xml:space="preserve">Kompletna dobava, izdelava in montaža kontaktne fasade s termoizolacijskimi ploščami iz ekstrudiranega polistirena za oblogo fasad, pritrjene/prilepljene na nosilno konstrukcijo; po sistemu proizvajalca DEMIT ali enakovredno. 
</t>
  </si>
  <si>
    <t>Fasadni sistem steber-prečka s frontalno širino profila 50mm narejen za izvedbo kontinuiranih vertikalnih in nagnjenih fasad, streh ter zimskih vrtov. Serija obsega paleto profilov za izvedbo nosilnih struktur s statičnimi lastnostmi primernimi različnim konstrukcijskim zahtevam. Okovje je sistemsko.
V postavkah opisanih v nadaljevanju je zajeta izdelava, dobava in montaža ALU elementov stavbnega pohištva.
Vsi elementi morajo biti izdelani po navodilih proizvajalca ter skladni s SIST EN 13830 za pridobitev CE znaka.
Vgrajeno stavbno pohištvo mora ustrezati kriterijem Tehnične smernice o učinkoviti rabi energije TSG-1-004:2010.
Površinska obdelava profilov mora imeti pri prašnem barvanju certifikat "QUALICOAT", pri eloksiranju certifikat "QUALANOD", pred neugodnimi vremenskimi pogoji, bližini morja in neprimernem ozračju pa certifikat "QUALICOAT SEASIDE".</t>
  </si>
  <si>
    <t>STEKLENA STENA    229+123 /  413 CM ,  Z 1 KRIL. VRATI</t>
  </si>
  <si>
    <t>3-B NADSTREŠEK VHOD, TERASA I. NAD.</t>
  </si>
  <si>
    <t>4-B AVLA, RECEPCIJA</t>
  </si>
  <si>
    <t>PODI-TLAKI</t>
  </si>
  <si>
    <t>ŞUHOMONTAŽNA DELA</t>
  </si>
  <si>
    <t>Lokacija: vhod</t>
  </si>
  <si>
    <r>
      <t>Obračun v m</t>
    </r>
    <r>
      <rPr>
        <vertAlign val="superscript"/>
        <sz val="10"/>
        <rFont val="Arial Nova Cond"/>
        <family val="2"/>
      </rPr>
      <t>2</t>
    </r>
    <r>
      <rPr>
        <sz val="10"/>
        <rFont val="Arial Nova Cond"/>
        <family val="2"/>
      </rPr>
      <t>.</t>
    </r>
  </si>
  <si>
    <t>B1.1</t>
  </si>
  <si>
    <t>Lokacija: KOVINSKA OGRAJA l = 12,62 M</t>
  </si>
  <si>
    <t>B1.2</t>
  </si>
  <si>
    <t>B/2.1</t>
  </si>
  <si>
    <t>B/3.1</t>
  </si>
  <si>
    <r>
      <t xml:space="preserve">INOX PODSTAVEK  DIM. </t>
    </r>
    <r>
      <rPr>
        <sz val="10"/>
        <rFont val="Arial Nova Cond"/>
        <family val="2"/>
      </rPr>
      <t>(LxBxH)</t>
    </r>
    <r>
      <rPr>
        <b/>
        <sz val="10"/>
        <rFont val="Arial Nova Cond"/>
        <family val="2"/>
        <charset val="238"/>
      </rPr>
      <t xml:space="preserve"> CCA  42 x 70 x 5 CM</t>
    </r>
  </si>
  <si>
    <r>
      <t xml:space="preserve">Dobava in pritrjevanje (vlaknocementnih) fasadnih plošč iz cementnega kompozita z vsebnostjo celuloznih vlaken &lt;5%, vsebnostjo cementa &gt;50%  (barvna serija Swisspearl Zenor).Plošče barvane v masi upogibna trdnost, vzdolžno z vlakni 21MPa, prečno na vlakna 29 MPa, tlačna odpornost 120 MPa, modul elastičnosti 15.000 MPa, Gostota &gt;1,75 g/cm3, plošče debeline 8 mm. Plošče so tovarniško rezane na mere po shemi fasade. Na Alu podkonstrukcijo se pritrjujejo z kovicami AlMg3 4,0x18-K15 v barvi plošče. Vsaka plošča mora imeti dve fiksni mesti ostale so drsne. Pritrjevanja skladno z navodili dobavitelja. V horizontalne fuge se montira odkapni profil - L pločevina krom-nikelj jeklo 35/6/0,6 mm, barvana v črno barvo ali (po izboru arhitekta).  Ob coklu se montira Alu perforiran profil 30 x 70 mm. Alu podkonstrukcija v skladu z navodili. Vertikalne Alu profile, na katerih je fuga med ploščami, je potrebno barvati v črno barvo ali ( po izboru arhitekta). Zračni sloj 3 - 5 cm. Max razmik med profili se določi v skladu z navodili, ter upoštevanjem vetrovne obremenitve. Plošče kot naprimer </t>
    </r>
    <r>
      <rPr>
        <b/>
        <sz val="10"/>
        <rFont val="Arial Nova Cond"/>
        <family val="2"/>
      </rPr>
      <t>SWISSPEARL Patina Inline P 020 NXT</t>
    </r>
    <r>
      <rPr>
        <sz val="10"/>
        <rFont val="Arial Nova Cond"/>
        <family val="2"/>
        <charset val="238"/>
      </rPr>
      <t>.</t>
    </r>
  </si>
  <si>
    <r>
      <t xml:space="preserve">Dobava in vgrajevanje-pritrjevanje (na podkonstrukcijo)  toplotne izolacije kaširane s steklenim ovalom v skupni debelini </t>
    </r>
    <r>
      <rPr>
        <b/>
        <sz val="9"/>
        <rFont val="Arial Nova Cond"/>
        <family val="2"/>
      </rPr>
      <t>15</t>
    </r>
    <r>
      <rPr>
        <sz val="10"/>
        <rFont val="Arial Nova Cond"/>
        <family val="2"/>
        <charset val="238"/>
      </rPr>
      <t xml:space="preserve"> cm (napr. Knauf isulation FPL ali enakovredno) in paropropustno folijo 200 g (kot npr. Tayvek).</t>
    </r>
  </si>
  <si>
    <t>Lokacija: prizidava terase</t>
  </si>
  <si>
    <t>B1.3</t>
  </si>
  <si>
    <t>B1.4</t>
  </si>
  <si>
    <t>B1.5</t>
  </si>
  <si>
    <t>B1.6</t>
  </si>
  <si>
    <t>B1.7</t>
  </si>
  <si>
    <t>B1.8</t>
  </si>
  <si>
    <t>B1.9</t>
  </si>
  <si>
    <t>B1.10</t>
  </si>
  <si>
    <t>B2.1</t>
  </si>
  <si>
    <t>B2.2</t>
  </si>
  <si>
    <t>B2.3</t>
  </si>
  <si>
    <t xml:space="preserve">Lokacija: prizidava terase - cvetlična korita nadstrešnica </t>
  </si>
  <si>
    <t xml:space="preserve">Lokacija:  - cvetlična korita nadstrešnica </t>
  </si>
  <si>
    <t xml:space="preserve">Lokacija:  - cvetlična korita nadstrešnica-ograja </t>
  </si>
  <si>
    <t>B/3.2</t>
  </si>
  <si>
    <t>SKUPAJ FASADERSKA DELA:</t>
  </si>
  <si>
    <t>B/4.1</t>
  </si>
  <si>
    <r>
      <rPr>
        <u/>
        <sz val="10"/>
        <rFont val="Arial Nova Cond"/>
        <family val="2"/>
      </rPr>
      <t>Za alu profile morajo biti izpolnjeni naslednji pogoji</t>
    </r>
    <r>
      <rPr>
        <sz val="10"/>
        <rFont val="Arial Nova Cond"/>
        <family val="2"/>
        <charset val="238"/>
      </rPr>
      <t>:		
Zlitina profilov EN AW-6060
Stanje profilov T66
Sestava zlitine profilov po EN 573-3
Mehanske lastnosti profilov po EN 755-2
Tolerance profilov po EN 12020-2</t>
    </r>
  </si>
  <si>
    <r>
      <rPr>
        <u/>
        <sz val="10"/>
        <rFont val="Arial Nova Cond"/>
        <family val="2"/>
      </rPr>
      <t>Zahtevane tehnične lastnosti sistema</t>
    </r>
    <r>
      <rPr>
        <sz val="10"/>
        <rFont val="Arial Nova Cond"/>
        <family val="2"/>
      </rPr>
      <t>:		
Vodotesnost E1500 po EN 1027 in EN 12208
Prepustnost zraka razred 4 po EN 1026 in EN12207
Odpornost na udar vetra 2000Pa po EN 12211 in EN 12210</t>
    </r>
  </si>
  <si>
    <r>
      <t xml:space="preserve">Avtomatska drsna teleskopska vrata DOORSON product line </t>
    </r>
    <r>
      <rPr>
        <sz val="10"/>
        <rFont val="Arial Nova Cond"/>
        <family val="2"/>
      </rPr>
      <t>300</t>
    </r>
    <r>
      <rPr>
        <sz val="10"/>
        <rFont val="Arial Nova Cond"/>
        <family val="2"/>
        <charset val="238"/>
      </rPr>
      <t xml:space="preserve"> T s porabo električne energije v načinu delovanja ODPRTO ali ZAPRTO manjšo od 0,5Wh. Uporaba enostavnega programskega stikala z gumbom za izbiro načina delovanja in LED indikatorjem za diagnostiko napak in opozoril ali naprednega programskega stikala z osvetljenim barvnim grafičnim zaslonom na dotik, ki omogoča enostavno upravljanje vrat in izbiro sedmih načinov delovanja ter diagnostični opis opozoril in napak v besedi. Varnost prehoda zagotavljata kombinirana senzorja gibanja in prisotnosti s samo-preverjanjem delovanja. Dodatno se lahko vgradijo stranski senzorji prisotnosti s samo-preverjanjem delovanja, ki zagotavljajo varnost pri odpiranju vrat. Vse v skladu s standardom EN 16005, ki določa varnost pri uporabi avtomatskih vrat. Baterijska podpora omogoča odprtje vrat ob izpadu omrežne napetosti, elektromehanska ključavnica pa služi za zaklepanje vrat. Prednost teleskopskih vrat  je v doseženi širši prehodni odprtini. Možna je izvedba enostranskega ali dvostranskega teleskopskega odpiranja drsnih kril. Vitek pogonski mehanizem, višine 10cm, s poudarjeno polkrožno linijo po celotni dolžini maske, nudi možnost uporabe različnih dekorjev maske pogona po izbiri naročnika ali arhitekta. Vsi vidni kovinski deli so v barvnem tonu eloksiran aluminij ali RAL barvnem tonu po izbiri.</t>
    </r>
  </si>
  <si>
    <r>
      <t xml:space="preserve">SESTAVA FASADNEGA SISTEMA:
• Lepilna malta za ekstrudirani polistiren
• armatura - armirna mrežica, kot npr. Baumit StarTex min. 160 g/m2 ali enakovredno, 
• Lepilna malta
• ekstrudirani polistiren - XPS plošče za kontaktne fasade  kot. napr. Fibran XPS, deb. </t>
    </r>
    <r>
      <rPr>
        <b/>
        <sz val="10"/>
        <rFont val="Arial Nova Cond"/>
        <family val="2"/>
      </rPr>
      <t>3</t>
    </r>
    <r>
      <rPr>
        <sz val="10"/>
        <rFont val="Arial Nova Cond"/>
        <family val="2"/>
        <charset val="238"/>
      </rPr>
      <t xml:space="preserve"> cm, λD=0,037 W/mK  (sidrane v podlago) ali enakovredno,
• Lepilna malta </t>
    </r>
  </si>
  <si>
    <r>
      <t xml:space="preserve">Dobava in vgrajevanje-pritrjevanje (na podkonstrukcijo)  toplotne izolacije kaširane s steklenim ovalom v skupni debelini </t>
    </r>
    <r>
      <rPr>
        <sz val="10"/>
        <rFont val="Arial Nova Cond"/>
        <family val="2"/>
      </rPr>
      <t>10-16</t>
    </r>
    <r>
      <rPr>
        <sz val="10"/>
        <rFont val="Arial Nova Cond"/>
        <family val="2"/>
        <charset val="238"/>
      </rPr>
      <t xml:space="preserve"> cm (napr. Knauf insulation FPL ali enakovredno) in paropropustno folijo 200 g (kot npr. Tayvek).</t>
    </r>
  </si>
  <si>
    <r>
      <t xml:space="preserve">Dobava in vgrajevanje-pritrjevanje (na podkonstrukcijo)  toplotne izolacije kaširane s steklenim ovalom v skupni debelini </t>
    </r>
    <r>
      <rPr>
        <sz val="9"/>
        <rFont val="Arial Nova Cond"/>
        <family val="2"/>
      </rPr>
      <t>10</t>
    </r>
    <r>
      <rPr>
        <sz val="10"/>
        <rFont val="Arial Nova Cond"/>
        <family val="2"/>
        <charset val="238"/>
      </rPr>
      <t xml:space="preserve"> cm (napr. Knauf isulation FPL ali enakovredno) in paropropustno folijo 200 g (kot npr. Tayvek).</t>
    </r>
  </si>
  <si>
    <t>B1.11</t>
  </si>
  <si>
    <t>B2.4</t>
  </si>
  <si>
    <t>B2.5</t>
  </si>
  <si>
    <t>B2.6</t>
  </si>
  <si>
    <t>B2.7</t>
  </si>
  <si>
    <t>B/4.2</t>
  </si>
  <si>
    <t>B/5.1</t>
  </si>
  <si>
    <t>B/5.2</t>
  </si>
  <si>
    <t>B/5.3</t>
  </si>
  <si>
    <t>B/5.4</t>
  </si>
  <si>
    <t>B/5.5</t>
  </si>
  <si>
    <t>B/6.1</t>
  </si>
  <si>
    <t>Lokacija: nadstrešek-vhod</t>
  </si>
  <si>
    <t>SKUPAJ KERAMIČARSKA DELA:</t>
  </si>
  <si>
    <t>SKUPAJ STEKLENA FASADA:</t>
  </si>
  <si>
    <r>
      <t xml:space="preserve">Lokacija: </t>
    </r>
    <r>
      <rPr>
        <b/>
        <sz val="10"/>
        <rFont val="Arial Nova Cond"/>
        <family val="2"/>
      </rPr>
      <t>vetrolovna stena</t>
    </r>
  </si>
  <si>
    <r>
      <t xml:space="preserve">Lokacija: </t>
    </r>
    <r>
      <rPr>
        <b/>
        <sz val="10"/>
        <rFont val="Arial Nova Cond"/>
        <family val="2"/>
      </rPr>
      <t>vetrolovna stena</t>
    </r>
    <r>
      <rPr>
        <sz val="10"/>
        <rFont val="Arial Nova Cond"/>
        <family val="2"/>
        <charset val="238"/>
      </rPr>
      <t xml:space="preserve"> z odprtino za drsna vrata</t>
    </r>
  </si>
  <si>
    <t>B/2.2</t>
  </si>
  <si>
    <t>B/2.4</t>
  </si>
  <si>
    <t>B/4.3</t>
  </si>
  <si>
    <t>B/4.4</t>
  </si>
  <si>
    <t>SKUPAJ PODI - TLAKI:</t>
  </si>
  <si>
    <t>SKUPAJ SUHOMONTAŽERSKA DELA:</t>
  </si>
  <si>
    <t>A1.1</t>
  </si>
  <si>
    <t>A1.2</t>
  </si>
  <si>
    <t>A1.3</t>
  </si>
  <si>
    <t>A1.4</t>
  </si>
  <si>
    <t>A1.5</t>
  </si>
  <si>
    <t>A2.1</t>
  </si>
  <si>
    <t>A2.2</t>
  </si>
  <si>
    <t>A2.3</t>
  </si>
  <si>
    <t>A2.4</t>
  </si>
  <si>
    <t>A2.5</t>
  </si>
  <si>
    <t>A2.6</t>
  </si>
  <si>
    <t>A3.1</t>
  </si>
  <si>
    <r>
      <t>Kompletna odstranitev obstoječe nadstrešnice nad vhodom;  vključno z jeklenimi vidnimi nosilci.  
Obračun v m</t>
    </r>
    <r>
      <rPr>
        <vertAlign val="superscript"/>
        <sz val="10"/>
        <rFont val="Arial Nova Cond"/>
        <family val="2"/>
      </rPr>
      <t>2</t>
    </r>
    <r>
      <rPr>
        <sz val="10"/>
        <rFont val="Arial Nova Cond"/>
        <family val="2"/>
      </rPr>
      <t xml:space="preserve"> tlorisne projekcije.</t>
    </r>
  </si>
  <si>
    <t>A1.6</t>
  </si>
  <si>
    <t>A1.7</t>
  </si>
  <si>
    <t>A1.8</t>
  </si>
  <si>
    <t>A1.9</t>
  </si>
  <si>
    <t>A1.10</t>
  </si>
  <si>
    <t>A2.7</t>
  </si>
  <si>
    <t>A2.8</t>
  </si>
  <si>
    <t>A4.1</t>
  </si>
  <si>
    <t>A5.1</t>
  </si>
  <si>
    <t>Lokacija: AB TLAK-KLANČINA</t>
  </si>
  <si>
    <r>
      <t>Lokacija:</t>
    </r>
    <r>
      <rPr>
        <sz val="9"/>
        <rFont val="Arial Nova Cond"/>
        <family val="2"/>
      </rPr>
      <t xml:space="preserve"> izboljšava temeljnih tal</t>
    </r>
    <r>
      <rPr>
        <sz val="9"/>
        <rFont val="Arial Nova Cond"/>
        <family val="2"/>
        <charset val="238"/>
      </rPr>
      <t xml:space="preserve"> (zamenjava obst. zemljine)</t>
    </r>
  </si>
  <si>
    <r>
      <t>Kompletna finalna obdelava dela betonske stene z brušenjem, po navodilih arhitekta.
Obračun v m</t>
    </r>
    <r>
      <rPr>
        <vertAlign val="superscript"/>
        <sz val="10"/>
        <rFont val="Arial Nova Cond"/>
        <family val="2"/>
      </rPr>
      <t>2</t>
    </r>
    <r>
      <rPr>
        <sz val="10"/>
        <rFont val="Arial Nova Cond"/>
        <family val="2"/>
      </rPr>
      <t xml:space="preserve">; vključno z globinsko impregnacijo in z vsemi pomožnimi deli!
</t>
    </r>
  </si>
  <si>
    <r>
      <t>m</t>
    </r>
    <r>
      <rPr>
        <b/>
        <vertAlign val="superscript"/>
        <sz val="10"/>
        <rFont val="Arial Nova Cond"/>
        <family val="2"/>
      </rPr>
      <t>2</t>
    </r>
  </si>
  <si>
    <t>A3.2</t>
  </si>
  <si>
    <t>A3.3</t>
  </si>
  <si>
    <t>Lokacija: OPORNI ZID - TERASA</t>
  </si>
  <si>
    <t>Lokacija: OPORNI ZID OZ-1, OZ-2</t>
  </si>
  <si>
    <t xml:space="preserve">Lokacija: OPORNI ZID OZ-1, OZ-2 </t>
  </si>
  <si>
    <r>
      <t>Kompletna finalna obdelava dela betonske stene s štokanjem po navodilih arhitekta.
Zgornji del je ločno zaključen!
Obračun v m</t>
    </r>
    <r>
      <rPr>
        <vertAlign val="superscript"/>
        <sz val="10"/>
        <rFont val="Arial Nova Cond"/>
        <family val="2"/>
      </rPr>
      <t>2;</t>
    </r>
    <r>
      <rPr>
        <sz val="10"/>
        <rFont val="Arial Nova Cond"/>
        <family val="2"/>
      </rPr>
      <t xml:space="preserve">; vključno z globinsko impregnacijo in z vsemi pomožnimi deli!
</t>
    </r>
  </si>
  <si>
    <t>Finalna obdelava: cinkano + prašno barvano v RAL po izboru arhitekta (identična barvi obstoječih obrob).</t>
  </si>
  <si>
    <r>
      <t>Obračun v m</t>
    </r>
    <r>
      <rPr>
        <vertAlign val="superscript"/>
        <sz val="10"/>
        <rFont val="Arial Nova Cond"/>
        <family val="2"/>
      </rPr>
      <t>2</t>
    </r>
    <r>
      <rPr>
        <sz val="10"/>
        <rFont val="Arial Nova Cond"/>
        <family val="2"/>
      </rPr>
      <t xml:space="preserve"> v pogledu, za kompletno fasado po sistemu proizvajalca (razvidno iz splošnega opisa in opisa v postavki); vključno z okenskimi policami in z vsemi zaključnimi obrobami! 
Odprtine do 3,00 m2 se ne odbijajo, nad 3,00 m2 pa se se odbija razlika nad 3,00 m2!
Špalete se ne obračunavajo posebej in so zajete v sklopu postavke, ne glede na globino špalete!
V ceni zajeti tudi vse izreze za inštalacijske prehode in rešetke.</t>
    </r>
  </si>
  <si>
    <r>
      <t>Obračun v m</t>
    </r>
    <r>
      <rPr>
        <vertAlign val="superscript"/>
        <sz val="10"/>
        <rFont val="Arial Nova Cond"/>
        <family val="2"/>
      </rPr>
      <t>2</t>
    </r>
    <r>
      <rPr>
        <sz val="10"/>
        <rFont val="Arial Nova Cond"/>
        <family val="2"/>
      </rPr>
      <t xml:space="preserve"> v pogledu, za kompletno fasado po sistemu proizvajalca (razvidno iz splošnega opisa in opisa v postavki); vključno z vsemi zaključnimi obrobami! 
Odprtine do 3,00 m2 se ne odbijajo, nad 3,00 m2 pa se se odbija razlika nad 3,00 m2!
Špalete se ne obračunavajo posebej in so zajete v sklopu postavke, ne glede na globino špalete!
V ceni zajeti tudi vse izreze za inštalacijske prehode in rešetke.</t>
    </r>
  </si>
  <si>
    <r>
      <t>Obračun v m</t>
    </r>
    <r>
      <rPr>
        <vertAlign val="superscript"/>
        <sz val="10"/>
        <rFont val="Arial Nova Cond"/>
        <family val="2"/>
      </rPr>
      <t>1</t>
    </r>
    <r>
      <rPr>
        <sz val="10"/>
        <rFont val="Arial Nova Cond"/>
        <family val="2"/>
      </rPr>
      <t>.</t>
    </r>
  </si>
  <si>
    <t>ZAKLJUČNICE</t>
  </si>
  <si>
    <t>Kompletna dobava, izdelava in vgradnja alu zaključnic, po izboru arhitekta na stiku keramika/ostali tlak.</t>
  </si>
  <si>
    <t xml:space="preserve">KONFINI </t>
  </si>
  <si>
    <t>A2.9</t>
  </si>
  <si>
    <t xml:space="preserve">Kompletna izdelava armirano betonskih stožcev širine 0,25 m in netto višine 0,73 m; po zasnovi arhitekta.
Obračun v kos; vključno z opažem in globinsko impregnacijo ter z vsemi pomožnimi deli!
</t>
  </si>
  <si>
    <t>1-A3</t>
  </si>
  <si>
    <t>2_A./</t>
  </si>
  <si>
    <t>3_A./</t>
  </si>
  <si>
    <t>4_A./</t>
  </si>
  <si>
    <t>1_B./</t>
  </si>
  <si>
    <t>2_B./</t>
  </si>
  <si>
    <t>3_B./</t>
  </si>
  <si>
    <t>4_B./</t>
  </si>
  <si>
    <t>REKONSTRUKCIJA IN PRIZIDAVA DOMA OB SAVINJI
PZI 
Št. načrta: 056/25 -zu
Načrt gradbeništva - Načrt zunanje ureditve</t>
  </si>
  <si>
    <t>REKAPITULACIJA</t>
  </si>
  <si>
    <t>A) PREDDELA</t>
  </si>
  <si>
    <t>evrov</t>
  </si>
  <si>
    <t>B) ZEMELJSKA DELA</t>
  </si>
  <si>
    <t>C) ZGORNJI USTROJ</t>
  </si>
  <si>
    <r>
      <t>D) KANALIZACIJA, ODVODNJAVANJE -</t>
    </r>
    <r>
      <rPr>
        <sz val="9"/>
        <rFont val="Arial CE"/>
        <charset val="238"/>
      </rPr>
      <t xml:space="preserve"> METEORNI KANAL</t>
    </r>
  </si>
  <si>
    <t>E) OPORNI PARAPETNI ZID</t>
  </si>
  <si>
    <t>SKUPAJ</t>
  </si>
  <si>
    <t>NEPREDVIDENA DELA 5%</t>
  </si>
  <si>
    <t>SKUPAJ Z NEPREDVIDENIMI DELI</t>
  </si>
  <si>
    <t>Št.</t>
  </si>
  <si>
    <t>Opis postavke                                  KOLIČINA</t>
  </si>
  <si>
    <t>EM</t>
  </si>
  <si>
    <t>CENA</t>
  </si>
  <si>
    <t>V načrtu zunanje ureditve so zajeti izkopi zgornjega in spodnjega ustroja za predvideno razširitev klančine do debeline 70 cm, izkopi ter nasipi na območju rekonstrukcije javne občinske ceste ter izkopi ter zaspisi za predvideno komunalno izgradnjo.
Vsa ostala predvidena dela - nasipi spodnjih ustrojev ter finalni tlak betonske klančine, izkopi iz zasipi za predvidene oporne zidove so zajeti v popisu gradbenih konstrukcij. 
Izkopi ter zasipi za temeljenjen predvidene terase so zajeti v popisu arhitekture.</t>
  </si>
  <si>
    <t>Gradbena dela za elektro dela so zajeta v popisu elektroinstalacij</t>
  </si>
  <si>
    <t>A)</t>
  </si>
  <si>
    <t>PREDDELA</t>
  </si>
  <si>
    <t>1)</t>
  </si>
  <si>
    <t xml:space="preserve">Predhodna zakoličba obstoječih komunalnih javnih in internih vodov </t>
  </si>
  <si>
    <t>ura</t>
  </si>
  <si>
    <t>2)</t>
  </si>
  <si>
    <t xml:space="preserve">Predhodna zakoličba in razpiranje obstoječih jaškov meteorne interne in javne kanalizacije pod vodstvom upravljalca javne kanalizacije - VOKA. Določitev točnega mesta priključitve na meteorni javni kanal. </t>
  </si>
  <si>
    <t>3)</t>
  </si>
  <si>
    <t>Zakoličba glavnih točk ureditve</t>
  </si>
  <si>
    <t>kom</t>
  </si>
  <si>
    <t>4)</t>
  </si>
  <si>
    <t xml:space="preserve">Postavitev in zavarovanje prečnih profilov z oznako višin </t>
  </si>
  <si>
    <t>5)</t>
  </si>
  <si>
    <t>Čiščenje terena - posek drevja (do fi 15 cm), višine do 6 m, vključno z odstranitvijo koreninskega sistema, nalaganjem in odvozom na deponijo oddaljeno do 10 km (ocena, obvezen ogled terena s strani ponudnika)</t>
  </si>
  <si>
    <t>6)</t>
  </si>
  <si>
    <t>Posek in odstranitev grmovnic ter odvoz na deponijo na razdaljo do 10 'km  (ocena, obvezen ogled terena s strani ponudnika)</t>
  </si>
  <si>
    <t>7)</t>
  </si>
  <si>
    <t xml:space="preserve">Kompletna odstranitev manjših do srednjih okrasnih skal pri vhodu, skale se deponirajo na deponijo gradbišča in se ponovno postavijo na območje nove zelenice </t>
  </si>
  <si>
    <t>8)</t>
  </si>
  <si>
    <t>Kompletna odstranitev obstoječe zunanje urbane opreme, oprema se deponira na deponijo gradbišča in ponovo postavi na željeno lokacijo po dogovoru z investitorjem (klopi, koši, korita za rože ipd.)</t>
  </si>
  <si>
    <t>ocena</t>
  </si>
  <si>
    <t>9)</t>
  </si>
  <si>
    <t>Čiščenje terena - dodatna nepredvidena dela v sklopu čiščenja terena</t>
  </si>
  <si>
    <t>10)</t>
  </si>
  <si>
    <t xml:space="preserve">Rezanje obstoječega asfalta v debelini do 12 cm </t>
  </si>
  <si>
    <t>m</t>
  </si>
  <si>
    <t>11)</t>
  </si>
  <si>
    <t xml:space="preserve">Rušenje asfalta v deb. do 12 cm z nalaganjem in odvozom na deponijo oddaljeno do 10 km </t>
  </si>
  <si>
    <t>12)</t>
  </si>
  <si>
    <t>Rušenje obstoječih betonskih in granitnih robnikov komplet z bet. podlago, vključno z nalaganjem in odvozom na deponijo do 10 km</t>
  </si>
  <si>
    <t>13)</t>
  </si>
  <si>
    <t>Kompletna odstranitev obstoječega nasutja iz proda oz. peska na območju predvidenen terase in na območju peščenega pasu ob fasadi severno od vhoda, vključno z odvozom na deponijo oddaljeno do 10 km</t>
  </si>
  <si>
    <t>14)</t>
  </si>
  <si>
    <t>Kompletna odstranitev obstoječih jaškov fi 40 do 100, BC, z LTŽ pokrovom,vključno z nalaganjem in odvoz na deponijo oddaljeno do 10 km (predhodni ogled terena)</t>
  </si>
  <si>
    <t>15)</t>
  </si>
  <si>
    <t xml:space="preserve">Kompletna odstranitev obstoječih točkovnih požiralnikov z LTŽ pokrovom, vključno z nalaganje in odvoz na deponijo oddaljeno do 10 km </t>
  </si>
  <si>
    <t>16)</t>
  </si>
  <si>
    <t xml:space="preserve">Kompletna odstranitev obstoječega linijskega požiralnika dolžine do 3,00 m z LTŽ pokrovom, vključno z nalaganje in odvoz na deponijo oddaljeno do 10 km </t>
  </si>
  <si>
    <t>17)</t>
  </si>
  <si>
    <t>Kompletna odstranitev obstoječe interne kanalizacije, vključno z nalaganjem in odvozom na deponijo oddaljeno do 10 km</t>
  </si>
  <si>
    <t>18)</t>
  </si>
  <si>
    <t xml:space="preserve">Dobava in postavitev začasne prometne signalizacije in popolna oz. delna zapora v fazi asfaltiranja, gradnje in vgradnje kanalizacije </t>
  </si>
  <si>
    <t>19)</t>
  </si>
  <si>
    <t>Dobava in postavitev začasne gradbišče ograje</t>
  </si>
  <si>
    <t>20)</t>
  </si>
  <si>
    <t>Zavarovanje gradbišča v času gradnje</t>
  </si>
  <si>
    <t>21)</t>
  </si>
  <si>
    <t>Elaborat zapisnika o zakoličenju</t>
  </si>
  <si>
    <t>OPOMBA: Koordinatorja varstva pri delu priskrbi investitor</t>
  </si>
  <si>
    <t>===========</t>
  </si>
  <si>
    <t>B)</t>
  </si>
  <si>
    <r>
      <rPr>
        <b/>
        <sz val="10"/>
        <rFont val="Arial CE"/>
        <charset val="238"/>
      </rPr>
      <t>OPOMBA:</t>
    </r>
    <r>
      <rPr>
        <sz val="10"/>
        <color indexed="8"/>
        <rFont val="Arial CE"/>
        <charset val="238"/>
      </rPr>
      <t xml:space="preserve"> Pri pripravi planuma spodnjega ustroja je potrebna obvezna prisotnost geotehnika, ki potrjuje ustreznost nosilnosti tal z vpisi v gradbeno knjigo</t>
    </r>
  </si>
  <si>
    <t>Izkop obstoječega humusa v debelini 20 cm z odrivom na deponijo gradbišča. Humus se ponovno porabi (5m2)</t>
  </si>
  <si>
    <t>m3</t>
  </si>
  <si>
    <t>Široki strojni izkop zemlje III. kategorije, izkop v debelini od 50 cm - 90 cm, z nalaganjem in odvodzom na deponijo oddaljeno do 10 km.</t>
  </si>
  <si>
    <t>Široki strojni izkop obstoječega tamponskega materiala, izkop v debelini do 50 cm, odrivom na deponijo gradbišča (kasneje se uporabi za zasip komunalnih vodov)</t>
  </si>
  <si>
    <t>Dobava in vgrajevanje nasipa iz kvalitetnega zmrzlinsko odpornega kamnolomskega materiala 0-63 mm, vgrajevanje s sportnim komprimiranjem v slojih do 25 cm, vgrajevanje pod rekonstruiranimi asfaltnimi površinami na območju občinske ceste</t>
  </si>
  <si>
    <t>Kompletna izdelava plitve rigole-drenažne (EN 13476-3), zapoljnjene s filterskim materialom od 16-32 mm, z drenažno cevjo MIDREN DN 125 mm, vgrajena na betonsko podlago iz betona C16/20 - na zalogo (ob predvidenih opornih zidovih)</t>
  </si>
  <si>
    <t>Planiranje in valjanje planuma spodnjega ustroja do točnosti 3 cm</t>
  </si>
  <si>
    <t>Kompletna dobava in razgrinjanje politlak (filca) 200 g/m2 (po potrebi)</t>
  </si>
  <si>
    <t>Humusiranje v debelini min. 20 cm in posejanje s travnim semenom - zatravitev, uporabi se prej izkopan humus</t>
  </si>
  <si>
    <r>
      <t>Dobava in zasaditev grmovnic oz. trajnic</t>
    </r>
    <r>
      <rPr>
        <sz val="10"/>
        <rFont val="Arial"/>
        <family val="2"/>
        <charset val="238"/>
      </rPr>
      <t xml:space="preserve"> (po izboru investitorja), vključno z vsem potrebnim materialom za saditev, gnnojilom za drevesa, izkopom sadilne jame ter zalivanjem sadik</t>
    </r>
  </si>
  <si>
    <t>Nakladanje, odvoz in razkladanje odvečnega izkopanega materiala na deponijio na razdalji do 10 km</t>
  </si>
  <si>
    <t>C)</t>
  </si>
  <si>
    <t>ZGORNJI USTROJ</t>
  </si>
  <si>
    <t>Dobava in vgrajevanje tamponskega materiala I. kvalitete (TD 32) v minimalni debelini 20 cm</t>
  </si>
  <si>
    <t>Dobava in vgraditev predfabriciranih robnikov iz cementnega betona s prerezom 15/25/100 cm, v betonski temelj C16/20</t>
  </si>
  <si>
    <t>Dobava in vgraditev predfabriciranih radialnih robnikov iz cementnega betona s prerezom 25/15/33 cm, v betonski temelj C16/20</t>
  </si>
  <si>
    <t>Dobava in vgraditev predfabriciranih lahkih cestnih robnikov iz cementnega betona s prerezom 12/20/100 cm, v betonski temelj C16/20</t>
  </si>
  <si>
    <t>Fino planiranje in zaklinjanje tamponskega materiala s finim peskom v deb. 3 cm na točnost +- 1 cm</t>
  </si>
  <si>
    <t xml:space="preserve">Dobava in vgrajevanje asfaltne plasti 22 base B50/70 A2 v debelini 6 cm </t>
  </si>
  <si>
    <t xml:space="preserve">Dobava in vgrajevanje asfaltne plasti AC 8 surf B50/70 A2 v debelini 3 cm </t>
  </si>
  <si>
    <t>Dobava in vgrajevanje sloja bitumiziranega drobljenca AC 8 surf PmB 45/80-54 A4 v debelini 5 cm (varnostni pas med zidom in občinsko cesto)</t>
  </si>
  <si>
    <t>Bitumenski premaz stikov asfalta</t>
  </si>
  <si>
    <t>D)</t>
  </si>
  <si>
    <t>KANALIZACIJA, ODVODNJAVANJE - METEORNI KANAL</t>
  </si>
  <si>
    <t xml:space="preserve">OPOMBA: V tej postavki je upoštevan izkop za meteorno kanalizacijo od spodnjega roba zgornjega ustroja navzdol. </t>
  </si>
  <si>
    <t xml:space="preserve"> 1)</t>
  </si>
  <si>
    <t>Zakoličba osi meteornega kanala</t>
  </si>
  <si>
    <t xml:space="preserve"> 2)</t>
  </si>
  <si>
    <t>Postavitev prečnih profilov z označbo višin na mestih predvidenih jaškov, požiralnikov in peskolovov</t>
  </si>
  <si>
    <t xml:space="preserve"> 3)</t>
  </si>
  <si>
    <t xml:space="preserve">Strojno-ročni (80%-20%) zemlje III.  kategorije, izkop jarka za kanalizacijo, globine od 0.80 - 1.10 m širine  0,80 m, upoštevan izkop do spodnjega roba zgornjega ustroja, vključno z nalaganjem in odvozom na deponijo oddaljeno do 10 km </t>
  </si>
  <si>
    <t xml:space="preserve">Strojno-ročni (80%-20%) zemlje III. kategorije, izkop jarka za meteorne jaške, globine od 0.80 - 1,50 m širine do 1,80, upoštevan izkop od spodnjega roba zgornjega ustroja navzdol, vključno z nalaganjem in odvozom na deponijo do 10 km </t>
  </si>
  <si>
    <t xml:space="preserve">Strojno-ročni (80%-20%) zemlje III. kategorije, izkop jarka za peskolove, globine do 1,30 m širine do 1,60, upoštevan izkop od spodnjega roba zgornjega ustroja navzdol, vključno z nalaganjem in odvozom na deponijo do 10 km </t>
  </si>
  <si>
    <t xml:space="preserve">Strojno-ročni (80%-20%) zemlje III. kategorije, izkop jarka za požiralnike, globine 1,30 m širine do 1,40, upoštevan izkop od spodnjega roba zgornjega ustroja navzdol, vključno z nalaganjem in odvozom na deponijo do 10 km </t>
  </si>
  <si>
    <t>Planiranje dna jarka meteorne kanalizacije, povprečne širine 0,80 m</t>
  </si>
  <si>
    <t>Planiranje dna izkopa za meteorne jaške, požiralnike, peskolove</t>
  </si>
  <si>
    <t>Dobava in polaganje cevi iz plastičnih mas, vgrajenih na podložno plast iz cementnega betona C 16/20, fi 160 mm, SN 8, polnoobbetonirane cevi</t>
  </si>
  <si>
    <t>Dobava in polaganje cevi iz plastičnih mas, vgrajenih na podložno plast iz cementnega betona C 16/20, fi 200 mm, SN 8, polnoobbetonirane cevi</t>
  </si>
  <si>
    <t>Dobava in polaganje cevi iz plastičnih mas, vgrajenih na podložno plast iz cementnega betona C 16/20, fi 250 mm, SN 8, polnoobbetonirane cevi</t>
  </si>
  <si>
    <t>Kompletna dobava in vgradnja PE/PP meteornega jaška DN 80, višine 1,00 m, s konusnim reducirnim nastavkom DN800/600. Jaški se vgradijo na tamponsko posteljico in podložni beton. Opremijo se z LTŽ pokrovi DN60 in nosilnostjo C250 (MRJ2)</t>
  </si>
  <si>
    <t>Kompletna dobava in vgradnja PE/PP meteornega jaška DN 80, višine 1,50 m, s konusnim reducirnim nastavkom DN800/600. Jaški se vgradijo na tamponsko posteljico in podložni beton. Opremijo se z LTŽ pokrovi DN60 in nosilnostjo D400 (MRJ1)</t>
  </si>
  <si>
    <t>Kompletna dobava in vgradnja PE/PP meteornega jaška DN 80, višine 1,50 m, s konusnim reducirnim nastavkom DN800/600. Jaški se vgradijo na tamponsko posteljico in podložni beton. Opremijo se z LTŽ pokrovi DN60 in nosilnostjo B125 (MRJ3)</t>
  </si>
  <si>
    <t>Kompletna dobava in vgradnja cestnega požiralnika iz PE/PP cevi fi 40 cm, s peskolovom in z LTŽ povozno rešetko tipa D400 (POŽ1, Pož2, POŽ3), iztok na -0,80 m, skupna višina = 1,30 m. Požiralnik se vgradi na tamponsko posteljico in podložni beton.</t>
  </si>
  <si>
    <t>Kompletna dobava peskolova iz PE/PP cevi fi 40 cm, s peskolovom in z LTŽ povozno rešetko tipa C250 (Pesk1), iztok na -0,70 m, skupna višina = 1,20 m. Požiralnik se vgradi na tamponsko posteljico in podložni beton.</t>
  </si>
  <si>
    <t>Kompletna dobava peskolova iz PE/PP cevi fi 40 cm, s peskolovom in z LTŽ povozno rešetko tipa C250 (Pesk2), iztok na -0,80 m, skupna višina = 1,50 m. Požiralnik se vgradi na tamponsko posteljico in podložni beton.</t>
  </si>
  <si>
    <t>Dobava in vgradnja podložnega betona C16/20 v debelini 10 cm za predvidene meteorne jaške, peskolove, požiralnike, vključno z dobavo, montažo in demontažo enostranskega vertikalnega opaža višine 10 cm</t>
  </si>
  <si>
    <t xml:space="preserve">Dobava in vgradnja tamponske posteljice debeline 20 cm iz tamponskega materiala I. kvalitete (TD32) za predvidene meteorne jaške, peskolove, požiralnike </t>
  </si>
  <si>
    <t>Kompletna dobava in montaža linijskega požiralnika, Aco SlotTop Double z kanaleto Multiline V100 Tip0.0 (višine 150 mm), svetle širine 10 cm, na povozni površini, vključno z betonsko podlago debeline 20 cm, vgrajen v beton C25/30 do spodnjega roba asfalta, vključno z zaključno steno, pokrov tipa C250, vgradnja po navodilih proizvajalca (po potrebi 20 cm obojestransko obbetoniranje)</t>
  </si>
  <si>
    <t>Kompletna dobava in montaža peskolova oz. usedalnika linijskega požiralnika dolžine 0,50 m - SlotTop 100 iztočni element (zbiralnik Multiline V100 s SlotTOP revizijskim elementom), svetle širine 10 cm, na povozni površini na betonsko podlago debeline 15 cm, vgrajen v beton C25/30 do spodnjega roba asfalta, vključno z zaključno steno, pokrov tipa C250, vgradnja po navodilih proizvajalca (po potrebi 20 cm obojestransko obbetoniranje) - iztok na h=-0,55 m</t>
  </si>
  <si>
    <t>22)</t>
  </si>
  <si>
    <t>Kompletna dobava in montaža peskolova oz. usedalnika linijskega požiralnika dolžine 0,50 m - SlotTop 100 iztočni element (zbiralnik Multiline V100 s SlotTOP revizijskim elementom), svetle širine 10 cm, na povozni površini na betonsko podlago debeline 15 cm, vgrajen v beton C25/30 do spodnjega roba asfalta, vključno z zaključno steno, pokrov tipa C250, vgradnja po navodilih proizvajalca (po potrebi 20 cm obojestransko obbetoniranje) - iztok na h=-0,75 m</t>
  </si>
  <si>
    <t>23)</t>
  </si>
  <si>
    <t xml:space="preserve">Kompletna izdelava priključkov, vključno s tesnenjem (gumi tesnilo) in navrtavo od DN 160 do 250 </t>
  </si>
  <si>
    <t>24)</t>
  </si>
  <si>
    <t xml:space="preserve">Kompletna izdelava PVC kolena 45°,  DN 160mm (2kom) in DN 200 (2kom) na PVC cevi SN 8 </t>
  </si>
  <si>
    <t>25)</t>
  </si>
  <si>
    <t xml:space="preserve">Zasip jarka po položitvi cevi v slojih do 30 cm s prej izkopanim tamponskim materialom, do predpisane zbitosti - upoštevan nasip do spodnjega roba zgornjega ustroja </t>
  </si>
  <si>
    <t>26)</t>
  </si>
  <si>
    <t>Tlačna preizkušnja kanala - preizkus tesnosti kanalov s SIST EN 1610 z zrakom- postopek L</t>
  </si>
  <si>
    <t>27)</t>
  </si>
  <si>
    <t>Geodetski posnetek kanala v skladu s GJI standarskom</t>
  </si>
  <si>
    <t>28)</t>
  </si>
  <si>
    <t>Posnetek pregleda s TV kamero</t>
  </si>
  <si>
    <t>29)</t>
  </si>
  <si>
    <t>Zapisnik o tesnosti kanalov po SIST EN1610</t>
  </si>
  <si>
    <t>E)</t>
  </si>
  <si>
    <t>OPORNI PARAPETNI ZID</t>
  </si>
  <si>
    <t>OPOMBA: 
Gradbena dela od izkopov, zasipov, gradnje betona za steno in peto zidu so zajeti v popisu gradbenih konstrukcij</t>
  </si>
  <si>
    <t>Zakoličba glavnih točk zidu</t>
  </si>
  <si>
    <t>Postavitev prečnih profilov z oznako višin</t>
  </si>
  <si>
    <t>Kompletna izvedba preboja v steno/peto zidu za kanalizacijo DN160 - preboj za zid 1 in 2</t>
  </si>
  <si>
    <t>Kompletna izvedba preboja v steno/peto zidu za kanalizacijo DN200 - preboj za zid 1 in 2</t>
  </si>
  <si>
    <t xml:space="preserve">Kompletna izvedba preboja v steno zidu za kanalizacijo DN250 - preboj za zid 1 </t>
  </si>
  <si>
    <t>F)</t>
  </si>
  <si>
    <t>OSTALA DELA, OPREMA</t>
  </si>
  <si>
    <t xml:space="preserve">Izdelava tankoslojne neprekinjene označbe z enokomponentno belo barvo, snovi 250 qm, širine črte 10 cm </t>
  </si>
  <si>
    <t>Izdelava tankoslojne talne obeležbe vozišča z enokomponentno belo barvo (piktogram pešec)</t>
  </si>
  <si>
    <t>Barvanje 1,00 m pasu za pešce na betonski klančini z rdečo barvo</t>
  </si>
  <si>
    <t>Projektantski nadzor nad gradnjo</t>
  </si>
  <si>
    <t>Geodetski posnetek z izrisom in vpisom v GJI</t>
  </si>
  <si>
    <t>Izvajalec mora investitorju predati prevzemne liste!</t>
  </si>
  <si>
    <t>SKUPAJ RUŠITVENA DELA</t>
  </si>
  <si>
    <t>► RUŠENJE AB KONSTRUKCIJ</t>
  </si>
  <si>
    <t>RUŠITVENA DELA</t>
  </si>
  <si>
    <t>A6.</t>
  </si>
  <si>
    <t>A6.1</t>
  </si>
  <si>
    <t>F) OSTALA DELA, OPREMA</t>
  </si>
  <si>
    <t xml:space="preserve">Količina rušitveni del in struktura ocenjena.
Obračun po dejanskih izmerah; po predhodni potrditvi s strani nadzornega organa z vpisom v gradbeni dnevnik! </t>
  </si>
  <si>
    <t>A5.2</t>
  </si>
  <si>
    <t>Kompletna odstranitev obstoječih kovinskih konstrukcij - ograj in oprijemal;  sortiranje  ter odvoz ruševin k pooblaščenemu zbiralcu gradbenih odpadkov.
Dela je potrebno izvajati v skladu z veljavno zakonodajo!</t>
  </si>
  <si>
    <t>► ODSTRANITEV CEVNIH OPRIJEMAL</t>
  </si>
  <si>
    <t>► ODSTRANITEV KOVINSKE CEVNE OGRAJE</t>
  </si>
  <si>
    <t>A5.3</t>
  </si>
  <si>
    <t>Zajeto v projektu Z.U.!</t>
  </si>
  <si>
    <t>Kompletna odstranitev obstoječe asfaltne prevleke pri obstoječi klančini, odstranitev jaškov, kanalizacije, ….;  sortiranje  ter odvoz ruševin k pooblaščenemu zbiralcu gradbenih odpadkov.
Dela je potrebno izvajati v skladu z veljavno zakonodajo!</t>
  </si>
  <si>
    <t>Lokacija: vhodna ploščad s klančino</t>
  </si>
  <si>
    <t>Kompletna odstranitev obstoječih armirano betonskih  zidov  s temelji in klančine; sortiranje  ter odvoz ruševin k pooblaščenemu zbiralcu gradbenih odpadkov.
Dela je potrebno izvajati v skladu z veljavno zakonodajo!</t>
  </si>
  <si>
    <t>Pred izvedbo zamenjave nadstrešnice nad vhodom, je potrebno v arhivih preveriti, v pzi načrtih predvideno armaturo parapeta v katero je sidrana obstoječa nadstrešnica! 
Potrebna vpetostna armatura, izračunana z obtežbo predvidene konstrukcije, znaša as-p=0.91 cm2/m in je manjša od min. predpisane armature po takratnih (jus) predpisih, ki znaša as-min=1.70cm2/m, zato, v okviru tega načrta privzamemo, da obstoječi parapet ustreza obtežbam predvidene nadstrešnice! 
V kolikor arhivski podatki niso dostopni, je potrebno podatke o vgrajeni armaturi pridobiti na mestu samem, mehanično ali pristopiti raziskavam v obliki georadarskega skeniranja ab elementov ipd. v kolikor se ugotovi, da vgrajena armatura ne ustreza, bo potrebno pristopiti sanacijskim ukrepom obstoječe konstrukcije in šele nato izvesti zamenjavo nadstrešnice nad vhodom. 
Pred izvedbo je potrebno vse privzete dimenzije v načrtih prekontrolirati na mestu samem. v primeru neskladij dejanskega stanja s predpostavljenim, je nujno obvestiti projektanta gradbenih konstrukcij, ki bo po potrebi izvedel dodatne kontrole in ustrezne korekcije! ob pregledu hkrati ugotoviti morebitne poškodbe obst. konstr., o stanju javiti odg. proj. statike.
Ob izvedbi temeljenja mora temeljna tla pregledati geomehanik in potrditi v statičnem računu upoštevane karakteristike in projektno nosilnost temeljnih tal rd/a'= 210.00 kn/m2 (pd=150 kpa) !</t>
  </si>
  <si>
    <t xml:space="preserve">Kompletna dobava in vgradnja (kot napr. ali enakovredno) : 
- vodotesna masa MUREXIN HIDROSTOP ELASTIK A+B.  deb. 5mm
</t>
  </si>
  <si>
    <t>Pred izvedbo zamenjave nadstrešnice nad vhodom,, je potrebno v arhivih preveriti, v pzi načrtih predvideno armaturo parapeta v katero je sidrana obstoječa nadstrešnica! potrebna vpetostna armatura, izračunana z obtežbo predvidene konstrukcije, znaša as-p=0.91 cm2/m in je manjša od min. predpisane armature po takratnih (JUS) predpisih, ki znaša as-min=1.70cm2/m, zato, v okviru tega načrta privzamemo, da obstoječi parapet ustreza obtežbam predvidene nadstrešnice! 
V kolikor arhivski podatki niso dostopni, je potrebno podatke o vgrajeni armaturi pridobiti na mestu samem, mehanično ali pristopiti raziskavam v obliki georadarskega skeniranja ab elementov ipd. v kolikor se ugotovi, da vgrajena armatura ne ustreza, bo potrebno pristopiti sanacijskim ukrepom obstoječe konstrukcije in šele nato izvesti zamenjavo nadstrešnice nad vhodom. 
Pred izvedbo je potrebno vse privzete dimenzije v načrtih prekontrolirati na mestu samem. v primeru neskladij dejanskega stanja s predpostavljenim, je nujno obvestiti projektanta gradbenih konstrukcij, ki bo po potrebi izvedel dodatne kontrole in ustrezne korekcije! ob pregledu hkrati ugotoviti morebitne poškodbe obst. konstr., o stanju javiti odg. proj. statike.
Ob izvedbi temeljenja mora temeljna tla pregledati geomehanik in potrditi v statičnem računu upoštevane karakteristike in projektno nosilnost temeljnih tal rd/a'= 210.00 kn/m2 (pd=150 kpa) !</t>
  </si>
  <si>
    <t xml:space="preserve">Krpanje fasade na notranji strani atike vhodnega portala zaradi poškodb pri vgradnji novih jeklenih nosilcev za nadstrešnico. 
Krpanje se izvede zaradi vgradnje novih jeklenih nosilcev nadstrešnice.       </t>
  </si>
  <si>
    <t>Rezervirano 5 % vrednosti gradbenih del A1.1-A2.6!</t>
  </si>
  <si>
    <t>Rezervirano 5 % vrednosti gradbenih del  A1.1-A2.4!</t>
  </si>
  <si>
    <t>Rezervirano 5 % vrednosti gradbenih del  A1.1-A2.1!</t>
  </si>
  <si>
    <t>Rezervirano 5 % vrednosti gradbenih del  A1.1-A4.1!</t>
  </si>
  <si>
    <t>Rezervirano 5 % vrednosti gradbenih del  A1.1-A5.3!</t>
  </si>
  <si>
    <t>Rezervirano 10 % vrednosti obrtnih del B1.1-B2.1!</t>
  </si>
  <si>
    <t>Rezervirano 10 % vrednosti obrtnih del B1.1-B3.2!</t>
  </si>
  <si>
    <t>Rezervirano 10 % vrednosti obrtnih del B1.1-B5.5!</t>
  </si>
  <si>
    <r>
      <t xml:space="preserve">OPLESK BETON. KONSTRUKCIJ,  </t>
    </r>
    <r>
      <rPr>
        <sz val="10"/>
        <rFont val="Arial Nova Cond"/>
        <family val="2"/>
      </rPr>
      <t>(obst. AB strop. nosilci)</t>
    </r>
  </si>
  <si>
    <t xml:space="preserve"> WPC DESKE S PODKONSTRUKCIJO</t>
  </si>
  <si>
    <t>B/1.</t>
  </si>
  <si>
    <t>B/1.1</t>
  </si>
  <si>
    <t>B/1.2</t>
  </si>
  <si>
    <t>B/1.3</t>
  </si>
  <si>
    <t>B/3.3</t>
  </si>
  <si>
    <t>B/3.4</t>
  </si>
  <si>
    <t>B/4.5</t>
  </si>
  <si>
    <t>B/4.6</t>
  </si>
  <si>
    <t>B/2.8</t>
  </si>
  <si>
    <t>B/2.5</t>
  </si>
  <si>
    <t>B/2.6</t>
  </si>
  <si>
    <t>B2.8</t>
  </si>
  <si>
    <t>PREBOJ 136 x 223 CM</t>
  </si>
  <si>
    <t>B6.</t>
  </si>
  <si>
    <t>B/7.</t>
  </si>
  <si>
    <t>B/7.1</t>
  </si>
  <si>
    <t>B6.1</t>
  </si>
  <si>
    <t>Lokacija:</t>
  </si>
  <si>
    <t xml:space="preserve">Kompletna izdelava/dobava in montaža  okvirja  stebri HOP100.200.5, zgorajj HOP100.200.5. 
Jekleni okvir sidrati v AB konstrukcijo s HILTI HIT-Z M12+HILTI HIT-HY 200A / 40cm ! 
Ob izvedbi preboja je potrebno obstoječo konstrukcijo varnostno podpreti !
</t>
  </si>
  <si>
    <t>JEKLENA KONSTRUKCIJA - kompletno</t>
  </si>
  <si>
    <r>
      <t>Rezervirano 10 % vrednosti obrtnih del B1.1</t>
    </r>
    <r>
      <rPr>
        <sz val="10"/>
        <color rgb="FFFF0000"/>
        <rFont val="Arial Nova Cond"/>
        <family val="2"/>
      </rPr>
      <t>-B6.1!</t>
    </r>
  </si>
  <si>
    <r>
      <t>SKUPAJ STEKLENE STENE</t>
    </r>
    <r>
      <rPr>
        <b/>
        <sz val="10"/>
        <color rgb="FFFF0000"/>
        <rFont val="Arial Nova Cond"/>
        <family val="2"/>
      </rPr>
      <t xml:space="preserve"> IN POŽARNA VRATA:</t>
    </r>
  </si>
  <si>
    <r>
      <t>STEKLENE STENE</t>
    </r>
    <r>
      <rPr>
        <b/>
        <sz val="10"/>
        <color rgb="FFFF0000"/>
        <rFont val="Arial Nova Cond"/>
        <family val="2"/>
      </rPr>
      <t xml:space="preserve"> IN POŽARNA VRATA</t>
    </r>
  </si>
  <si>
    <t>B/3.5</t>
  </si>
  <si>
    <t>Kompletna dobava in montaža notranjih požarnih vrat V1.
Notranja enokrilna vrata, ognjeodporne izvedbe EI 30-C,delno zastekljena, gladka, odpiranje in izvedba kril po shemi.
Vratno krilo je obloženo z laminatno oblogo (kot npr. Egger laminati) v lesnem dekorju, skladno z obstoječimi vrati,
dezenu po izbiri arhitekta. 
S kovinskim suhomontažnim okvirjem montiranim s sidri v zidarsko odprtino in kljuko v INOX mat izvedbi ter cilindrično ključavnico s sistemskim ključem.
V tla ali steno je potrebno vgraditi gumi odbijač vratnega
krila.
Glej sheme v projektu PZI Arhitektura; katere so sestavni del popisa!</t>
  </si>
  <si>
    <t>V1 POŽARNA VRATA EI 30-C, DIM. 110 x 210 CM</t>
  </si>
  <si>
    <r>
      <t>STEKLENE STENE</t>
    </r>
    <r>
      <rPr>
        <sz val="11"/>
        <color rgb="FFFF0000"/>
        <rFont val="Arial Nova Cond"/>
        <family val="2"/>
      </rPr>
      <t xml:space="preserve"> IN POŽARNA VRATA</t>
    </r>
  </si>
  <si>
    <t>Skupaj (I. - IV.)brez DDV: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</si>
</sst>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4" formatCode="_-* #,##0.00\ &quot;€&quot;_-;\-* #,##0.00\ &quot;€&quot;_-;_-* &quot;-&quot;??\ &quot;€&quot;_-;_-@_-"/>
    <numFmt numFmtId="164" formatCode="&quot;A1&quot;\.0"/>
    <numFmt numFmtId="165" formatCode="0#"/>
    <numFmt numFmtId="166" formatCode="0&quot;.&quot;\ "/>
    <numFmt numFmtId="167" formatCode="&quot;A3&quot;\.0"/>
    <numFmt numFmtId="168" formatCode="&quot;B1&quot;\.0"/>
    <numFmt numFmtId="169" formatCode="#,##0.00_ ;\-#,##0.00\ "/>
    <numFmt numFmtId="170" formatCode="00&quot;.)&quot;"/>
    <numFmt numFmtId="171" formatCode="_-* #,##0.00\ [$€-1]_-;\-* #,##0.00\ [$€-1]_-;_-* &quot;-&quot;??\ [$€-1]_-;_-@_-"/>
    <numFmt numFmtId="172" formatCode="#,##0.00\ [$€-1]"/>
    <numFmt numFmtId="173" formatCode="&quot;A6&quot;\.0"/>
    <numFmt numFmtId="174" formatCode="&quot;&quot;0.00&quot;&quot;"/>
    <numFmt numFmtId="175" formatCode="_-* #,##0.00\ _S_I_T_-;\-* #,##0.00\ _S_I_T_-;_-* &quot;-&quot;??\ _S_I_T_-;_-@_-"/>
    <numFmt numFmtId="176" formatCode="#,##0.00\ _S_I_T"/>
    <numFmt numFmtId="177" formatCode="#,##0.00\ [$EUR]"/>
    <numFmt numFmtId="178" formatCode="&quot;5.2.&quot;0"/>
    <numFmt numFmtId="179" formatCode="&quot;B/&quot;\.0"/>
    <numFmt numFmtId="180" formatCode="#,##0.00\€"/>
    <numFmt numFmtId="181" formatCode="&quot;SIT&quot;\ #,##0;\-&quot;SIT&quot;\ #,##0"/>
    <numFmt numFmtId="182" formatCode="#,##0.00\ [$€-40B]"/>
    <numFmt numFmtId="183" formatCode="_-* #,##0.00\ &quot;SIT&quot;_-;\-* #,##0.00\ &quot;SIT&quot;_-;_-* &quot;-&quot;??\ &quot;SIT&quot;_-;_-@_-"/>
    <numFmt numFmtId="184" formatCode="&quot;$&quot;#,##0.00_);[Red]\(&quot;$&quot;#,##0.00\)"/>
    <numFmt numFmtId="185" formatCode="&quot;SIT&quot;#,##0_);\(&quot;SIT&quot;#,##0\)"/>
    <numFmt numFmtId="186" formatCode="_-* #,##0.00\ [$€-1]_-;\-* #,##0.00\ [$€-1]_-;_-* &quot;-&quot;??\ [$€-1]_-"/>
    <numFmt numFmtId="187" formatCode="mmmm\ d\,\ yyyy"/>
    <numFmt numFmtId="188" formatCode="_(&quot;$&quot;* #,##0_);_(&quot;$&quot;* \(#,##0\);_(&quot;$&quot;* &quot;-&quot;_);_(@_)"/>
    <numFmt numFmtId="189" formatCode="_(&quot;$&quot;* #,##0.00_);_(&quot;$&quot;* \(#,##0.00\);_(&quot;$&quot;* &quot;-&quot;??_);_(@_)"/>
    <numFmt numFmtId="190" formatCode="_(* #,##0_);_(* \(#,##0\);_(* &quot;-&quot;_);_(@_)"/>
    <numFmt numFmtId="191" formatCode="_(* #,##0.00_);_(* \(#,##0.00\);_(* &quot;-&quot;??_);_(@_)"/>
    <numFmt numFmtId="192" formatCode="#,"/>
    <numFmt numFmtId="193" formatCode="&quot;P V.  &quot;00"/>
    <numFmt numFmtId="194" formatCode="&quot;A5&quot;\.0"/>
    <numFmt numFmtId="195" formatCode="&quot;A2&quot;\.0"/>
    <numFmt numFmtId="196" formatCode="&quot;B3&quot;\.0"/>
    <numFmt numFmtId="197" formatCode="&quot;B6&quot;\.0"/>
    <numFmt numFmtId="198" formatCode="&quot;A2/2.0&quot;"/>
    <numFmt numFmtId="199" formatCode="0000"/>
    <numFmt numFmtId="200" formatCode="General_)"/>
    <numFmt numFmtId="201" formatCode="#,##0.00&quot; &quot;[$€-424];[Red]&quot;-&quot;#,##0.00&quot; &quot;[$€-424]"/>
    <numFmt numFmtId="202" formatCode="&quot;A4&quot;\.0"/>
    <numFmt numFmtId="203" formatCode="&quot;B11&quot;\.0"/>
    <numFmt numFmtId="204" formatCode="&quot;B9&quot;\.0"/>
    <numFmt numFmtId="205" formatCode="#,##0.00_);\(#,##0.00\)"/>
    <numFmt numFmtId="206" formatCode="&quot;L.&quot;\ #,##0;[Red]\-&quot;L.&quot;\ #,##0"/>
    <numFmt numFmtId="207" formatCode="_-* #,##0.00&quot;SIT&quot;_-;\-* #,##0.00&quot;SIT&quot;_-;_-* &quot;-&quot;??&quot;SIT&quot;_-;_-@_-"/>
    <numFmt numFmtId="208" formatCode="_-* #,##0.00&quot; SIT&quot;_-;\-* #,##0.00&quot; SIT&quot;_-;_-* \-??&quot; SIT&quot;_-;_-@_-"/>
    <numFmt numFmtId="209" formatCode="&quot;B2&quot;\.0"/>
    <numFmt numFmtId="210" formatCode="_-&quot;£&quot;* #,##0_-;\-&quot;£&quot;* #,##0_-;_-&quot;£&quot;* &quot;-&quot;_-;_-@_-"/>
    <numFmt numFmtId="211" formatCode="_-&quot;£&quot;* #,##0.00_-;\-&quot;£&quot;* #,##0.00_-;_-&quot;£&quot;* &quot;-&quot;??_-;_-@_-"/>
    <numFmt numFmtId="212" formatCode="#,##0.0&quot;0&quot;"/>
    <numFmt numFmtId="213" formatCode="#,##0.00\ &quot;€&quot;"/>
    <numFmt numFmtId="214" formatCode="###,###,###,##0.00"/>
  </numFmts>
  <fonts count="149">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sz val="10"/>
      <name val="Arial CE"/>
      <family val="2"/>
      <charset val="238"/>
    </font>
    <font>
      <sz val="11"/>
      <color theme="1"/>
      <name val="Arial Narrow"/>
      <family val="2"/>
      <charset val="238"/>
    </font>
    <font>
      <sz val="11"/>
      <name val="Times New Roman CE"/>
      <charset val="238"/>
    </font>
    <font>
      <sz val="10"/>
      <name val="Arial"/>
      <family val="2"/>
      <charset val="238"/>
    </font>
    <font>
      <sz val="10"/>
      <name val="Arial Narrow"/>
      <family val="2"/>
      <charset val="238"/>
    </font>
    <font>
      <sz val="9"/>
      <name val="Arial"/>
      <family val="2"/>
      <charset val="238"/>
    </font>
    <font>
      <b/>
      <u/>
      <sz val="11"/>
      <name val="AvantGarde Bk BT"/>
      <family val="2"/>
    </font>
    <font>
      <sz val="11"/>
      <color rgb="FFFF0000"/>
      <name val="AvantGarde Bk BT"/>
      <family val="2"/>
    </font>
    <font>
      <sz val="9"/>
      <name val="Futura Prins"/>
    </font>
    <font>
      <sz val="9"/>
      <name val="Futura Prins"/>
      <charset val="238"/>
    </font>
    <font>
      <u/>
      <sz val="10.4"/>
      <color indexed="12"/>
      <name val="Arial CE"/>
      <family val="2"/>
      <charset val="238"/>
    </font>
    <font>
      <b/>
      <sz val="14"/>
      <name val="Arial"/>
      <family val="2"/>
    </font>
    <font>
      <sz val="10"/>
      <name val="Arial"/>
      <family val="2"/>
    </font>
    <font>
      <b/>
      <sz val="12"/>
      <color indexed="8"/>
      <name val="SSPalatino"/>
      <charset val="238"/>
    </font>
    <font>
      <sz val="12"/>
      <name val="Futura Prins"/>
    </font>
    <font>
      <sz val="10"/>
      <name val="Arial CE"/>
      <charset val="238"/>
    </font>
    <font>
      <sz val="11"/>
      <name val="Futura Prins"/>
    </font>
    <font>
      <sz val="11"/>
      <color indexed="20"/>
      <name val="Calibri"/>
      <family val="2"/>
      <charset val="238"/>
    </font>
    <font>
      <b/>
      <sz val="14"/>
      <color indexed="10"/>
      <name val="Tahoma"/>
      <family val="2"/>
    </font>
    <font>
      <b/>
      <sz val="14"/>
      <name val="Arial"/>
      <family val="2"/>
      <charset val="238"/>
    </font>
    <font>
      <sz val="11"/>
      <name val="AvantGarde Bk BT"/>
      <family val="2"/>
    </font>
    <font>
      <sz val="11"/>
      <color rgb="FF3F3F76"/>
      <name val="Calibri"/>
      <family val="2"/>
      <charset val="238"/>
      <scheme val="minor"/>
    </font>
    <font>
      <sz val="10"/>
      <color rgb="FF00B050"/>
      <name val="Arial Narrow"/>
      <family val="2"/>
      <charset val="238"/>
    </font>
    <font>
      <sz val="10"/>
      <color indexed="8"/>
      <name val="Arial"/>
      <family val="2"/>
      <charset val="238"/>
    </font>
    <font>
      <sz val="11"/>
      <color indexed="62"/>
      <name val="Arial Narrow"/>
      <family val="2"/>
      <charset val="238"/>
    </font>
    <font>
      <sz val="11"/>
      <color indexed="8"/>
      <name val="Calibri"/>
      <family val="2"/>
      <charset val="238"/>
    </font>
    <font>
      <sz val="11"/>
      <color indexed="9"/>
      <name val="Calibri"/>
      <family val="2"/>
      <charset val="238"/>
    </font>
    <font>
      <sz val="12"/>
      <color rgb="FFFF0000"/>
      <name val="Lucida Sans Unicode"/>
      <family val="2"/>
      <charset val="238"/>
    </font>
    <font>
      <sz val="9"/>
      <name val="Arial CE"/>
      <family val="2"/>
      <charset val="238"/>
    </font>
    <font>
      <b/>
      <sz val="11"/>
      <color indexed="10"/>
      <name val="Calibri"/>
      <family val="2"/>
      <charset val="238"/>
    </font>
    <font>
      <b/>
      <sz val="11"/>
      <color indexed="9"/>
      <name val="Calibri"/>
      <family val="2"/>
      <charset val="238"/>
    </font>
    <font>
      <sz val="10"/>
      <name val="MS Sans Serif"/>
      <family val="2"/>
    </font>
    <font>
      <sz val="10"/>
      <name val="MS Sans Serif"/>
      <family val="2"/>
      <charset val="238"/>
    </font>
    <font>
      <sz val="12"/>
      <name val="Courier New"/>
      <family val="3"/>
    </font>
    <font>
      <sz val="11"/>
      <color indexed="10"/>
      <name val="Technical"/>
    </font>
    <font>
      <sz val="10"/>
      <name val="Times New Roman CE"/>
      <charset val="238"/>
    </font>
    <font>
      <sz val="11"/>
      <color indexed="17"/>
      <name val="Calibri"/>
      <family val="2"/>
      <charset val="238"/>
    </font>
    <font>
      <b/>
      <sz val="11"/>
      <name val="Georgia"/>
      <family val="1"/>
      <charset val="238"/>
    </font>
    <font>
      <i/>
      <sz val="11"/>
      <color indexed="23"/>
      <name val="Calibri"/>
      <family val="2"/>
      <charset val="238"/>
    </font>
    <font>
      <u/>
      <sz val="12"/>
      <color indexed="36"/>
      <name val="Bookman Old Style"/>
      <family val="1"/>
      <charset val="238"/>
    </font>
    <font>
      <b/>
      <i/>
      <sz val="16"/>
      <color theme="1"/>
      <name val="Liberation Sans"/>
      <charset val="238"/>
    </font>
    <font>
      <b/>
      <sz val="15"/>
      <color indexed="62"/>
      <name val="Calibri"/>
      <family val="2"/>
      <charset val="238"/>
    </font>
    <font>
      <b/>
      <sz val="13"/>
      <color indexed="62"/>
      <name val="Calibri"/>
      <family val="2"/>
      <charset val="238"/>
    </font>
    <font>
      <b/>
      <sz val="11"/>
      <color indexed="62"/>
      <name val="Calibri"/>
      <family val="2"/>
      <charset val="238"/>
    </font>
    <font>
      <b/>
      <sz val="1"/>
      <color indexed="8"/>
      <name val="Courier"/>
      <family val="1"/>
      <charset val="238"/>
    </font>
    <font>
      <u/>
      <sz val="10"/>
      <color theme="10"/>
      <name val="Arial"/>
      <family val="2"/>
      <charset val="238"/>
    </font>
    <font>
      <u/>
      <sz val="10"/>
      <color indexed="12"/>
      <name val="MS Sans Serif"/>
      <family val="2"/>
    </font>
    <font>
      <u/>
      <sz val="11"/>
      <color indexed="12"/>
      <name val="Times New Roman CE"/>
      <charset val="238"/>
    </font>
    <font>
      <u/>
      <sz val="11"/>
      <color theme="10"/>
      <name val="Calibri"/>
      <family val="2"/>
      <charset val="238"/>
    </font>
    <font>
      <u/>
      <sz val="12"/>
      <color indexed="12"/>
      <name val="Bookman Old Style"/>
      <family val="1"/>
      <charset val="238"/>
    </font>
    <font>
      <u/>
      <sz val="10"/>
      <color indexed="12"/>
      <name val="MS Sans Serif"/>
      <family val="2"/>
      <charset val="238"/>
    </font>
    <font>
      <sz val="11"/>
      <color indexed="62"/>
      <name val="Calibri"/>
      <family val="2"/>
      <charset val="238"/>
    </font>
    <font>
      <b/>
      <sz val="11"/>
      <color indexed="63"/>
      <name val="Calibri"/>
      <family val="2"/>
      <charset val="238"/>
    </font>
    <font>
      <sz val="10"/>
      <name val="Times New Roman"/>
      <family val="1"/>
      <charset val="238"/>
    </font>
    <font>
      <sz val="11"/>
      <color indexed="1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2"/>
      <name val="Calibri"/>
      <family val="2"/>
      <charset val="238"/>
    </font>
    <font>
      <b/>
      <sz val="11"/>
      <name val="SLO_Caraway"/>
      <family val="2"/>
      <charset val="238"/>
    </font>
    <font>
      <sz val="11"/>
      <color theme="1"/>
      <name val="Liberation Sans"/>
      <charset val="238"/>
    </font>
    <font>
      <sz val="10"/>
      <name val="Arial CE"/>
    </font>
    <font>
      <sz val="11"/>
      <color indexed="8"/>
      <name val="Arial Narrow"/>
      <family val="2"/>
      <charset val="238"/>
    </font>
    <font>
      <sz val="10"/>
      <color theme="1"/>
      <name val="Calibri"/>
      <family val="2"/>
      <charset val="238"/>
    </font>
    <font>
      <sz val="12"/>
      <color indexed="8"/>
      <name val="Tahoma"/>
      <family val="2"/>
      <charset val="238"/>
    </font>
    <font>
      <sz val="10"/>
      <name val="Century Gothic"/>
      <family val="2"/>
    </font>
    <font>
      <sz val="11"/>
      <color indexed="19"/>
      <name val="Calibri"/>
      <family val="2"/>
      <charset val="238"/>
    </font>
    <font>
      <sz val="11"/>
      <color indexed="16"/>
      <name val="Calibri"/>
      <family val="2"/>
      <charset val="238"/>
    </font>
    <font>
      <sz val="10"/>
      <name val="Courier"/>
      <family val="1"/>
    </font>
    <font>
      <sz val="10"/>
      <name val="Times New Roman CE"/>
      <family val="1"/>
      <charset val="238"/>
    </font>
    <font>
      <sz val="10"/>
      <color indexed="9"/>
      <name val=".CourSL"/>
    </font>
    <font>
      <sz val="12"/>
      <name val="Courier"/>
      <family val="1"/>
    </font>
    <font>
      <sz val="9"/>
      <color theme="4" tint="-0.24994659260841701"/>
      <name val="Arial"/>
      <family val="2"/>
      <charset val="238"/>
    </font>
    <font>
      <sz val="10"/>
      <color rgb="FF7030A0"/>
      <name val="Courier New"/>
      <family val="3"/>
      <charset val="238"/>
    </font>
    <font>
      <sz val="11"/>
      <color indexed="52"/>
      <name val="Calibri"/>
      <family val="2"/>
      <charset val="238"/>
    </font>
    <font>
      <b/>
      <sz val="9"/>
      <color rgb="FFFF0000"/>
      <name val="Arial CE"/>
      <charset val="238"/>
    </font>
    <font>
      <b/>
      <sz val="11"/>
      <color indexed="52"/>
      <name val="Calibri"/>
      <family val="2"/>
      <charset val="238"/>
    </font>
    <font>
      <b/>
      <i/>
      <u/>
      <sz val="11"/>
      <color theme="1"/>
      <name val="Liberation Sans"/>
      <charset val="238"/>
    </font>
    <font>
      <sz val="10"/>
      <name val="Helv"/>
    </font>
    <font>
      <b/>
      <sz val="18"/>
      <color indexed="62"/>
      <name val="Cambria"/>
      <family val="2"/>
      <charset val="238"/>
    </font>
    <font>
      <b/>
      <sz val="11"/>
      <color indexed="8"/>
      <name val="Calibri"/>
      <family val="2"/>
      <charset val="238"/>
    </font>
    <font>
      <b/>
      <sz val="9"/>
      <name val="Arial"/>
      <family val="2"/>
    </font>
    <font>
      <sz val="8"/>
      <color theme="1"/>
      <name val="Arial"/>
      <family val="2"/>
      <charset val="238"/>
    </font>
    <font>
      <sz val="24"/>
      <name val="Calibri"/>
      <family val="2"/>
      <charset val="238"/>
      <scheme val="minor"/>
    </font>
    <font>
      <sz val="11"/>
      <color rgb="FF3F3F76"/>
      <name val="Calibri"/>
      <family val="2"/>
      <scheme val="minor"/>
    </font>
    <font>
      <sz val="11"/>
      <name val="Arial CE"/>
    </font>
    <font>
      <sz val="8"/>
      <name val="Calibri"/>
      <family val="2"/>
      <charset val="238"/>
      <scheme val="minor"/>
    </font>
    <font>
      <sz val="10"/>
      <name val="Arial Nova Cond"/>
      <family val="2"/>
    </font>
    <font>
      <b/>
      <sz val="10"/>
      <name val="Arial Nova Cond"/>
      <family val="2"/>
    </font>
    <font>
      <b/>
      <sz val="11"/>
      <color theme="1"/>
      <name val="Arial Nova Cond"/>
      <family val="2"/>
    </font>
    <font>
      <sz val="9"/>
      <name val="Arial Nova Cond"/>
      <family val="2"/>
    </font>
    <font>
      <sz val="8"/>
      <name val="Arial Nova Cond"/>
      <family val="2"/>
    </font>
    <font>
      <sz val="11"/>
      <name val="Arial Nova Cond"/>
      <family val="2"/>
    </font>
    <font>
      <b/>
      <sz val="11"/>
      <name val="Arial Nova Cond"/>
      <family val="2"/>
    </font>
    <font>
      <sz val="11"/>
      <color rgb="FFFF0000"/>
      <name val="Arial Nova Cond"/>
      <family val="2"/>
    </font>
    <font>
      <b/>
      <sz val="12"/>
      <name val="Arial Nova Cond"/>
      <family val="2"/>
    </font>
    <font>
      <b/>
      <sz val="16"/>
      <color rgb="FFFF0000"/>
      <name val="Arial Nova Cond"/>
      <family val="2"/>
    </font>
    <font>
      <b/>
      <sz val="16"/>
      <name val="Arial Nova Cond"/>
      <family val="2"/>
    </font>
    <font>
      <sz val="10"/>
      <color theme="0"/>
      <name val="Arial Nova Cond"/>
      <family val="2"/>
    </font>
    <font>
      <sz val="11"/>
      <color theme="0"/>
      <name val="Arial Nova Cond"/>
      <family val="2"/>
    </font>
    <font>
      <b/>
      <sz val="8"/>
      <name val="Arial Nova Cond"/>
      <family val="2"/>
    </font>
    <font>
      <sz val="8"/>
      <color theme="0"/>
      <name val="Arial Nova Cond"/>
      <family val="2"/>
    </font>
    <font>
      <sz val="12"/>
      <color rgb="FFFF0000"/>
      <name val="Arial"/>
      <family val="2"/>
    </font>
    <font>
      <b/>
      <sz val="9"/>
      <name val="Arial Nova Cond"/>
      <family val="2"/>
      <charset val="238"/>
    </font>
    <font>
      <sz val="9"/>
      <name val="Arial Nova Cond"/>
      <family val="2"/>
      <charset val="238"/>
    </font>
    <font>
      <sz val="9"/>
      <name val="Arial Narrow"/>
      <family val="2"/>
      <charset val="238"/>
    </font>
    <font>
      <b/>
      <sz val="10"/>
      <name val="Arial Nova Cond"/>
      <family val="2"/>
      <charset val="238"/>
    </font>
    <font>
      <sz val="10"/>
      <name val="Arial Nova Cond"/>
      <family val="2"/>
      <charset val="238"/>
    </font>
    <font>
      <vertAlign val="superscript"/>
      <sz val="10"/>
      <name val="Arial Nova Cond"/>
      <family val="2"/>
    </font>
    <font>
      <b/>
      <vertAlign val="superscript"/>
      <sz val="10"/>
      <name val="Arial Nova Cond"/>
      <family val="2"/>
    </font>
    <font>
      <b/>
      <sz val="11"/>
      <name val="Arial Nova Cond"/>
      <family val="2"/>
      <charset val="238"/>
    </font>
    <font>
      <sz val="10"/>
      <name val="Arial Narrow"/>
      <family val="2"/>
    </font>
    <font>
      <b/>
      <sz val="10"/>
      <name val="Arial Narrow"/>
      <family val="2"/>
    </font>
    <font>
      <b/>
      <vertAlign val="superscript"/>
      <sz val="10"/>
      <name val="Arial Narrow"/>
      <family val="2"/>
    </font>
    <font>
      <b/>
      <sz val="10"/>
      <name val="Calibri"/>
      <family val="2"/>
    </font>
    <font>
      <sz val="9"/>
      <name val="Yu Gothic UI Semibold"/>
      <family val="2"/>
      <charset val="238"/>
    </font>
    <font>
      <b/>
      <sz val="11"/>
      <color rgb="FFFF0000"/>
      <name val="Arial Nova Cond"/>
      <family val="2"/>
    </font>
    <font>
      <sz val="10"/>
      <name val="Symbol"/>
      <family val="1"/>
      <charset val="2"/>
    </font>
    <font>
      <sz val="11"/>
      <name val="Arial Narrow"/>
      <family val="2"/>
      <charset val="238"/>
    </font>
    <font>
      <b/>
      <sz val="9"/>
      <name val="Arial Nova Cond"/>
      <family val="2"/>
    </font>
    <font>
      <sz val="8"/>
      <name val="Arial Narrow"/>
      <family val="2"/>
      <charset val="238"/>
    </font>
    <font>
      <sz val="8"/>
      <name val="Arial Nova Cond"/>
      <family val="2"/>
      <charset val="238"/>
    </font>
    <font>
      <b/>
      <sz val="8"/>
      <name val="Arial Nova Cond"/>
      <family val="2"/>
      <charset val="238"/>
    </font>
    <font>
      <vertAlign val="superscript"/>
      <sz val="9"/>
      <name val="Arial Nova Cond"/>
      <family val="2"/>
    </font>
    <font>
      <b/>
      <sz val="10"/>
      <name val="Arial Narrow"/>
      <family val="2"/>
      <charset val="238"/>
    </font>
    <font>
      <u/>
      <sz val="10"/>
      <name val="Arial Nova Cond"/>
      <family val="2"/>
      <charset val="238"/>
    </font>
    <font>
      <b/>
      <sz val="9"/>
      <name val="Arial Narrow"/>
      <family val="2"/>
      <charset val="238"/>
    </font>
    <font>
      <u/>
      <sz val="10"/>
      <name val="Arial Nova Cond"/>
      <family val="2"/>
    </font>
    <font>
      <b/>
      <sz val="9"/>
      <name val="Arial Narrow"/>
      <family val="2"/>
    </font>
    <font>
      <b/>
      <sz val="10"/>
      <name val="Arial CE"/>
      <charset val="238"/>
    </font>
    <font>
      <sz val="9"/>
      <name val="Arial CE"/>
      <charset val="238"/>
    </font>
    <font>
      <sz val="11"/>
      <name val="Calibri"/>
      <family val="2"/>
      <charset val="238"/>
    </font>
    <font>
      <sz val="10"/>
      <color rgb="FFFF0000"/>
      <name val="Arial CE"/>
      <charset val="238"/>
    </font>
    <font>
      <b/>
      <sz val="11"/>
      <name val="Calibri"/>
      <family val="2"/>
      <charset val="238"/>
    </font>
    <font>
      <sz val="10"/>
      <color indexed="8"/>
      <name val="Arial CE"/>
      <charset val="238"/>
    </font>
    <font>
      <sz val="10"/>
      <name val="Swis721 BT"/>
      <family val="2"/>
    </font>
    <font>
      <sz val="11"/>
      <color rgb="FFED0000"/>
      <name val="Calibri"/>
      <family val="2"/>
      <charset val="238"/>
      <scheme val="minor"/>
    </font>
    <font>
      <b/>
      <sz val="9"/>
      <color rgb="FFFF0000"/>
      <name val="Arial Narrow"/>
      <family val="2"/>
      <charset val="238"/>
    </font>
    <font>
      <sz val="10"/>
      <color rgb="FFFF0000"/>
      <name val="Arial Nova Cond"/>
      <family val="2"/>
      <charset val="238"/>
    </font>
    <font>
      <sz val="10"/>
      <color rgb="FFFF0000"/>
      <name val="Arial Narrow"/>
      <family val="2"/>
      <charset val="238"/>
    </font>
    <font>
      <b/>
      <sz val="10"/>
      <color rgb="FFFF0000"/>
      <name val="Arial Nova Cond"/>
      <family val="2"/>
      <charset val="238"/>
    </font>
    <font>
      <sz val="9"/>
      <color rgb="FFFF0000"/>
      <name val="Arial Nova Cond"/>
      <family val="2"/>
      <charset val="238"/>
    </font>
    <font>
      <b/>
      <sz val="10"/>
      <color rgb="FFFF0000"/>
      <name val="Arial Narrow"/>
      <family val="2"/>
      <charset val="238"/>
    </font>
    <font>
      <sz val="10"/>
      <color rgb="FFFF0000"/>
      <name val="Arial Nova Cond"/>
      <family val="2"/>
    </font>
    <font>
      <b/>
      <sz val="10"/>
      <color rgb="FFFF0000"/>
      <name val="Arial Nova Cond"/>
      <family val="2"/>
    </font>
  </fonts>
  <fills count="51">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patternFill>
    </fill>
    <fill>
      <patternFill patternType="solid">
        <fgColor theme="6" tint="0.59996337778862885"/>
        <bgColor indexed="64"/>
      </patternFill>
    </fill>
    <fill>
      <patternFill patternType="solid">
        <fgColor rgb="FFFFC000"/>
        <bgColor indexed="64"/>
      </patternFill>
    </fill>
    <fill>
      <patternFill patternType="solid">
        <fgColor theme="8" tint="0.59996337778862885"/>
        <bgColor indexed="64"/>
      </patternFill>
    </fill>
    <fill>
      <patternFill patternType="solid">
        <fgColor theme="7" tint="0.59996337778862885"/>
        <bgColor indexed="64"/>
      </patternFill>
    </fill>
    <fill>
      <patternFill patternType="solid">
        <fgColor indexed="42"/>
      </patternFill>
    </fill>
    <fill>
      <patternFill patternType="solid">
        <fgColor theme="0" tint="-0.24994659260841701"/>
        <bgColor theme="0" tint="-0.14993743705557422"/>
      </patternFill>
    </fill>
    <fill>
      <patternFill patternType="solid">
        <fgColor rgb="FF92D050"/>
        <bgColor indexed="64"/>
      </patternFill>
    </fill>
    <fill>
      <patternFill patternType="solid">
        <fgColor indexed="22"/>
        <bgColor indexed="64"/>
      </patternFill>
    </fill>
    <fill>
      <patternFill patternType="solid">
        <fgColor indexed="36"/>
      </patternFill>
    </fill>
    <fill>
      <patternFill patternType="solid">
        <fgColor indexed="13"/>
        <bgColor indexed="64"/>
      </patternFill>
    </fill>
    <fill>
      <patternFill patternType="solid">
        <fgColor rgb="FF85FF8B"/>
        <bgColor indexed="64"/>
      </patternFill>
    </fill>
    <fill>
      <patternFill patternType="solid">
        <fgColor rgb="FFFFCC99"/>
      </patternFill>
    </fill>
    <fill>
      <patternFill patternType="solid">
        <fgColor rgb="FFFFFED2"/>
        <bgColor indexed="64"/>
      </patternFill>
    </fill>
    <fill>
      <patternFill patternType="solid">
        <fgColor theme="0" tint="-0.14996795556505021"/>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49"/>
      </patternFill>
    </fill>
    <fill>
      <patternFill patternType="solid">
        <fgColor indexed="52"/>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8"/>
        <bgColor indexed="8"/>
      </patternFill>
    </fill>
    <fill>
      <patternFill patternType="solid">
        <fgColor indexed="22"/>
      </patternFill>
    </fill>
    <fill>
      <patternFill patternType="solid">
        <fgColor indexed="62"/>
      </patternFill>
    </fill>
    <fill>
      <patternFill patternType="solid">
        <fgColor indexed="57"/>
      </patternFill>
    </fill>
    <fill>
      <patternFill patternType="solid">
        <fgColor indexed="58"/>
        <bgColor indexed="64"/>
      </patternFill>
    </fill>
    <fill>
      <patternFill patternType="solid">
        <fgColor theme="6" tint="0.79998168889431442"/>
        <bgColor indexed="64"/>
      </patternFill>
    </fill>
    <fill>
      <patternFill patternType="solid">
        <fgColor theme="9" tint="0.79998168889431442"/>
        <bgColor theme="0"/>
      </patternFill>
    </fill>
    <fill>
      <patternFill patternType="solid">
        <fgColor theme="7" tint="0.79998168889431442"/>
        <bgColor indexed="64"/>
      </patternFill>
    </fill>
    <fill>
      <patternFill patternType="solid">
        <fgColor indexed="11"/>
        <bgColor indexed="64"/>
      </patternFill>
    </fill>
    <fill>
      <patternFill patternType="solid">
        <fgColor indexed="40"/>
        <bgColor indexed="64"/>
      </patternFill>
    </fill>
  </fills>
  <borders count="4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86">
    <xf numFmtId="0" fontId="0" fillId="0" borderId="0"/>
    <xf numFmtId="0" fontId="2" fillId="2" borderId="0" applyNumberFormat="0" applyBorder="0" applyAlignment="0" applyProtection="0"/>
    <xf numFmtId="0" fontId="3" fillId="0" borderId="0"/>
    <xf numFmtId="165" fontId="5" fillId="0" borderId="0"/>
    <xf numFmtId="0" fontId="6" fillId="0" borderId="0"/>
    <xf numFmtId="0" fontId="1" fillId="0" borderId="0"/>
    <xf numFmtId="0" fontId="3" fillId="0" borderId="0"/>
    <xf numFmtId="0" fontId="6" fillId="0" borderId="0"/>
    <xf numFmtId="168" fontId="9" fillId="7" borderId="7">
      <alignment horizontal="center" vertical="center" wrapText="1"/>
    </xf>
    <xf numFmtId="168" fontId="9" fillId="8" borderId="7">
      <alignment horizontal="center" vertical="center" wrapText="1"/>
    </xf>
    <xf numFmtId="168" fontId="9" fillId="9" borderId="7">
      <alignment horizontal="center" vertical="center" wrapText="1"/>
    </xf>
    <xf numFmtId="168" fontId="9" fillId="10" borderId="7">
      <alignment horizontal="center" vertical="center" wrapText="1"/>
    </xf>
    <xf numFmtId="0" fontId="9" fillId="5" borderId="7">
      <alignment horizontal="center" vertical="center" wrapText="1"/>
    </xf>
    <xf numFmtId="169" fontId="10" fillId="11" borderId="0" applyNumberFormat="0" applyBorder="0" applyAlignment="0" applyProtection="0"/>
    <xf numFmtId="0" fontId="11" fillId="0" borderId="6" applyAlignment="0"/>
    <xf numFmtId="0" fontId="12" fillId="0" borderId="6" applyAlignment="0"/>
    <xf numFmtId="0" fontId="11" fillId="0" borderId="6" applyAlignment="0"/>
    <xf numFmtId="0" fontId="11" fillId="0" borderId="6">
      <alignment vertical="top" wrapText="1"/>
    </xf>
    <xf numFmtId="0" fontId="13" fillId="0" borderId="0" applyNumberFormat="0" applyFill="0" applyBorder="0" applyAlignment="0" applyProtection="0">
      <alignment vertical="top"/>
      <protection locked="0"/>
    </xf>
    <xf numFmtId="4" fontId="14" fillId="0" borderId="8">
      <alignment horizontal="left" vertical="center" wrapText="1"/>
    </xf>
    <xf numFmtId="39" fontId="15" fillId="0" borderId="9">
      <alignment horizontal="right" vertical="top" wrapText="1"/>
    </xf>
    <xf numFmtId="0" fontId="9" fillId="12" borderId="7">
      <alignment horizontal="center" vertical="center" wrapText="1"/>
    </xf>
    <xf numFmtId="0" fontId="16" fillId="0" borderId="0"/>
    <xf numFmtId="0" fontId="3" fillId="0" borderId="0"/>
    <xf numFmtId="170" fontId="5" fillId="0" borderId="0"/>
    <xf numFmtId="0" fontId="6" fillId="0" borderId="0"/>
    <xf numFmtId="170" fontId="5" fillId="0" borderId="0"/>
    <xf numFmtId="170" fontId="5" fillId="0" borderId="0"/>
    <xf numFmtId="170" fontId="5" fillId="0" borderId="0"/>
    <xf numFmtId="170" fontId="5" fillId="0" borderId="0"/>
    <xf numFmtId="0" fontId="6" fillId="0" borderId="0"/>
    <xf numFmtId="0" fontId="17" fillId="0" borderId="0"/>
    <xf numFmtId="171" fontId="6" fillId="0" borderId="0"/>
    <xf numFmtId="0" fontId="6" fillId="0" borderId="0"/>
    <xf numFmtId="0" fontId="1" fillId="0" borderId="0"/>
    <xf numFmtId="172" fontId="5" fillId="0" borderId="0"/>
    <xf numFmtId="0" fontId="3" fillId="0" borderId="0"/>
    <xf numFmtId="0" fontId="3" fillId="0" borderId="0"/>
    <xf numFmtId="0" fontId="6" fillId="0" borderId="0"/>
    <xf numFmtId="0" fontId="6" fillId="0" borderId="0"/>
    <xf numFmtId="0" fontId="6" fillId="0" borderId="0"/>
    <xf numFmtId="9" fontId="3" fillId="0" borderId="0" applyFont="0" applyFill="0" applyBorder="0" applyAlignment="0" applyProtection="0"/>
    <xf numFmtId="9" fontId="6" fillId="0" borderId="0" applyFont="0" applyFill="0" applyBorder="0" applyAlignment="0" applyProtection="0"/>
    <xf numFmtId="0" fontId="1" fillId="6" borderId="5" applyNumberFormat="0" applyFont="0" applyAlignment="0" applyProtection="0"/>
    <xf numFmtId="168" fontId="9" fillId="13" borderId="7">
      <alignment horizontal="center" vertical="center" wrapText="1"/>
    </xf>
    <xf numFmtId="49" fontId="19" fillId="14" borderId="10">
      <alignment horizontal="center" vertical="top" wrapText="1"/>
    </xf>
    <xf numFmtId="0" fontId="20" fillId="15" borderId="0" applyNumberFormat="0" applyBorder="0" applyAlignment="0" applyProtection="0"/>
    <xf numFmtId="0" fontId="3" fillId="0" borderId="0"/>
    <xf numFmtId="173" fontId="21" fillId="16" borderId="8">
      <alignment horizontal="right" vertical="top"/>
    </xf>
    <xf numFmtId="4" fontId="22" fillId="4" borderId="0">
      <alignment horizontal="right" vertical="center"/>
      <protection locked="0"/>
    </xf>
    <xf numFmtId="0" fontId="23" fillId="17" borderId="0" applyAlignment="0">
      <alignment horizontal="justify" vertical="top" wrapText="1"/>
    </xf>
    <xf numFmtId="0" fontId="15" fillId="0" borderId="11">
      <alignment horizontal="left" vertical="top" wrapText="1"/>
    </xf>
    <xf numFmtId="0" fontId="15" fillId="0" borderId="12">
      <alignment horizontal="left" vertical="top" wrapText="1"/>
    </xf>
    <xf numFmtId="174"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0" fontId="6" fillId="0" borderId="0"/>
    <xf numFmtId="0" fontId="6" fillId="0" borderId="0" applyFill="0" applyBorder="0"/>
    <xf numFmtId="0" fontId="18" fillId="0" borderId="0"/>
    <xf numFmtId="0" fontId="6" fillId="0" borderId="0"/>
    <xf numFmtId="4" fontId="25" fillId="19" borderId="2">
      <alignment vertical="center" readingOrder="1"/>
      <protection locked="0"/>
    </xf>
    <xf numFmtId="0" fontId="6" fillId="0" borderId="0"/>
    <xf numFmtId="4" fontId="27" fillId="20" borderId="0" applyBorder="0" applyAlignment="0">
      <alignment vertical="center" readingOrder="1"/>
      <protection locked="0"/>
    </xf>
    <xf numFmtId="0" fontId="28" fillId="21" borderId="0" applyNumberFormat="0" applyBorder="0" applyAlignment="0" applyProtection="0"/>
    <xf numFmtId="0" fontId="28" fillId="22" borderId="0" applyNumberFormat="0" applyBorder="0" applyAlignment="0" applyProtection="0"/>
    <xf numFmtId="0" fontId="28" fillId="11"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1" borderId="0" applyNumberFormat="0" applyBorder="0" applyAlignment="0" applyProtection="0"/>
    <xf numFmtId="0" fontId="28" fillId="27" borderId="0" applyNumberFormat="0" applyBorder="0" applyAlignment="0" applyProtection="0"/>
    <xf numFmtId="0" fontId="28" fillId="22" borderId="0" applyNumberFormat="0" applyBorder="0" applyAlignment="0" applyProtection="0"/>
    <xf numFmtId="0" fontId="28" fillId="28" borderId="0" applyNumberFormat="0" applyBorder="0" applyAlignment="0" applyProtection="0"/>
    <xf numFmtId="0" fontId="28" fillId="11" borderId="0" applyNumberFormat="0" applyBorder="0" applyAlignment="0" applyProtection="0"/>
    <xf numFmtId="0" fontId="28" fillId="25"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9"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24"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2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6" borderId="0" applyNumberFormat="0" applyBorder="0" applyAlignment="0" applyProtection="0"/>
    <xf numFmtId="0" fontId="28" fillId="28" borderId="0" applyNumberFormat="0" applyBorder="0" applyAlignment="0" applyProtection="0"/>
    <xf numFmtId="0" fontId="28" fillId="30" borderId="0" applyNumberFormat="0" applyBorder="0" applyAlignment="0" applyProtection="0"/>
    <xf numFmtId="0" fontId="29" fillId="32" borderId="0" applyNumberFormat="0" applyBorder="0" applyAlignment="0" applyProtection="0"/>
    <xf numFmtId="0" fontId="29" fillId="27" borderId="0" applyNumberFormat="0" applyBorder="0" applyAlignment="0" applyProtection="0"/>
    <xf numFmtId="0" fontId="29" fillId="29" borderId="0" applyNumberFormat="0" applyBorder="0" applyAlignment="0" applyProtection="0"/>
    <xf numFmtId="0" fontId="29" fillId="15"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24" borderId="0" applyNumberFormat="0" applyBorder="0" applyAlignment="0" applyProtection="0"/>
    <xf numFmtId="0" fontId="29" fillId="32" borderId="0" applyNumberFormat="0" applyBorder="0" applyAlignment="0" applyProtection="0"/>
    <xf numFmtId="0" fontId="29" fillId="35"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29" borderId="0" applyNumberFormat="0" applyBorder="0" applyAlignment="0" applyProtection="0"/>
    <xf numFmtId="0" fontId="29" fillId="22" borderId="0" applyNumberFormat="0" applyBorder="0" applyAlignment="0" applyProtection="0"/>
    <xf numFmtId="0" fontId="29" fillId="15" borderId="0" applyNumberFormat="0" applyBorder="0" applyAlignment="0" applyProtection="0"/>
    <xf numFmtId="0" fontId="29" fillId="24" borderId="0" applyNumberFormat="0" applyBorder="0" applyAlignment="0" applyProtection="0"/>
    <xf numFmtId="0" fontId="29" fillId="33" borderId="0" applyNumberFormat="0" applyBorder="0" applyAlignment="0" applyProtection="0"/>
    <xf numFmtId="0" fontId="29" fillId="27" borderId="0" applyNumberFormat="0" applyBorder="0" applyAlignment="0" applyProtection="0"/>
    <xf numFmtId="0" fontId="29" fillId="34" borderId="0" applyNumberFormat="0" applyBorder="0" applyAlignment="0" applyProtection="0"/>
    <xf numFmtId="0" fontId="30" fillId="3" borderId="2" applyBorder="0" applyAlignment="0">
      <alignment horizontal="center" vertical="center"/>
    </xf>
    <xf numFmtId="4" fontId="31" fillId="0" borderId="0">
      <alignment horizontal="justify" vertical="top" wrapText="1"/>
      <protection locked="0"/>
    </xf>
    <xf numFmtId="0" fontId="29" fillId="36"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7" borderId="0" applyNumberFormat="0" applyBorder="0" applyAlignment="0" applyProtection="0"/>
    <xf numFmtId="0" fontId="29" fillId="33" borderId="0" applyNumberFormat="0" applyBorder="0" applyAlignment="0" applyProtection="0"/>
    <xf numFmtId="0" fontId="29" fillId="38" borderId="0" applyNumberFormat="0" applyBorder="0" applyAlignment="0" applyProtection="0"/>
    <xf numFmtId="0" fontId="20" fillId="23" borderId="0" applyNumberFormat="0" applyBorder="0" applyAlignment="0" applyProtection="0"/>
    <xf numFmtId="0" fontId="32" fillId="39" borderId="15" applyNumberFormat="0" applyAlignment="0" applyProtection="0"/>
    <xf numFmtId="0" fontId="33" fillId="40" borderId="16" applyNumberFormat="0" applyAlignment="0" applyProtection="0"/>
    <xf numFmtId="175" fontId="3" fillId="0" borderId="0" applyFont="0" applyFill="0" applyBorder="0" applyAlignment="0" applyProtection="0"/>
    <xf numFmtId="40" fontId="34" fillId="0" borderId="0" applyFont="0" applyFill="0" applyBorder="0" applyAlignment="0" applyProtection="0"/>
    <xf numFmtId="40" fontId="35" fillId="0" borderId="0" applyFont="0" applyFill="0" applyBorder="0" applyAlignment="0" applyProtection="0"/>
    <xf numFmtId="180" fontId="3" fillId="0" borderId="0" applyFont="0" applyFill="0" applyBorder="0" applyAlignment="0" applyProtection="0"/>
    <xf numFmtId="181" fontId="36" fillId="0" borderId="0" applyFill="0" applyBorder="0" applyAlignment="0" applyProtection="0"/>
    <xf numFmtId="37" fontId="6" fillId="0" borderId="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3" fontId="18" fillId="0" borderId="0" applyFont="0" applyFill="0" applyBorder="0" applyAlignment="0" applyProtection="0"/>
    <xf numFmtId="184" fontId="35" fillId="0" borderId="0" applyFont="0" applyFill="0" applyBorder="0" applyAlignment="0" applyProtection="0"/>
    <xf numFmtId="185" fontId="6" fillId="0" borderId="0" applyFill="0" applyBorder="0" applyAlignment="0" applyProtection="0"/>
    <xf numFmtId="2" fontId="37" fillId="41" borderId="0">
      <protection locked="0"/>
    </xf>
    <xf numFmtId="2" fontId="38" fillId="0" borderId="0">
      <protection locked="0"/>
    </xf>
    <xf numFmtId="0" fontId="38" fillId="0" borderId="0">
      <protection locked="0"/>
    </xf>
    <xf numFmtId="186" fontId="38" fillId="0" borderId="0">
      <protection locked="0"/>
    </xf>
    <xf numFmtId="187" fontId="6" fillId="0" borderId="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190" fontId="26" fillId="0" borderId="0" applyFont="0" applyFill="0" applyBorder="0" applyAlignment="0" applyProtection="0"/>
    <xf numFmtId="191" fontId="26" fillId="0" borderId="0" applyFont="0" applyFill="0" applyBorder="0" applyAlignment="0" applyProtection="0"/>
    <xf numFmtId="172" fontId="10" fillId="11" borderId="0" applyNumberFormat="0" applyBorder="0" applyAlignment="0" applyProtection="0"/>
    <xf numFmtId="172" fontId="2" fillId="2" borderId="0" applyNumberFormat="0" applyBorder="0" applyAlignment="0" applyProtection="0"/>
    <xf numFmtId="0" fontId="39" fillId="24" borderId="0" applyNumberFormat="0" applyBorder="0" applyAlignment="0" applyProtection="0"/>
    <xf numFmtId="0" fontId="39" fillId="11" borderId="0" applyNumberFormat="0" applyBorder="0" applyAlignment="0" applyProtection="0"/>
    <xf numFmtId="0" fontId="11" fillId="0" borderId="6" applyAlignment="0"/>
    <xf numFmtId="186" fontId="3" fillId="0" borderId="0" applyFont="0" applyFill="0" applyBorder="0" applyAlignment="0" applyProtection="0"/>
    <xf numFmtId="0" fontId="40" fillId="0" borderId="0">
      <alignment vertical="top" wrapText="1" readingOrder="1"/>
    </xf>
    <xf numFmtId="0" fontId="41" fillId="0" borderId="0" applyNumberFormat="0" applyFill="0" applyBorder="0" applyAlignment="0" applyProtection="0"/>
    <xf numFmtId="2" fontId="6" fillId="0" borderId="0" applyFill="0" applyBorder="0" applyAlignment="0" applyProtection="0"/>
    <xf numFmtId="0" fontId="42" fillId="0" borderId="0" applyNumberFormat="0" applyFill="0" applyBorder="0" applyAlignment="0" applyProtection="0">
      <alignment vertical="top"/>
      <protection locked="0"/>
    </xf>
    <xf numFmtId="4" fontId="6" fillId="0" borderId="0" applyNumberFormat="0"/>
    <xf numFmtId="0" fontId="39" fillId="24" borderId="0" applyNumberFormat="0" applyBorder="0" applyAlignment="0" applyProtection="0"/>
    <xf numFmtId="0" fontId="39" fillId="11" borderId="0" applyNumberFormat="0" applyBorder="0" applyAlignment="0" applyProtection="0"/>
    <xf numFmtId="0" fontId="43" fillId="0" borderId="0">
      <alignment horizontal="center"/>
    </xf>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3" fillId="0" borderId="0">
      <alignment horizontal="center" textRotation="90"/>
    </xf>
    <xf numFmtId="192" fontId="47" fillId="0" borderId="0">
      <protection locked="0"/>
    </xf>
    <xf numFmtId="0" fontId="48" fillId="0" borderId="0" applyNumberFormat="0" applyFill="0" applyBorder="0" applyAlignment="0" applyProtection="0">
      <alignment vertical="top"/>
      <protection locked="0"/>
    </xf>
    <xf numFmtId="186"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193" fontId="50" fillId="0" borderId="0" applyNumberFormat="0" applyFill="0" applyBorder="0" applyAlignment="0" applyProtection="0">
      <alignment vertical="top"/>
      <protection locked="0"/>
    </xf>
    <xf numFmtId="193" fontId="50" fillId="0" borderId="0" applyNumberFormat="0" applyFill="0" applyBorder="0" applyAlignment="0" applyProtection="0">
      <alignment vertical="top"/>
      <protection locked="0"/>
    </xf>
    <xf numFmtId="193" fontId="50"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31" borderId="15" applyNumberFormat="0" applyAlignment="0" applyProtection="0"/>
    <xf numFmtId="0" fontId="24" fillId="18" borderId="14" applyNumberFormat="0" applyAlignment="0" applyProtection="0"/>
    <xf numFmtId="0" fontId="55" fillId="42" borderId="20" applyNumberFormat="0" applyAlignment="0" applyProtection="0"/>
    <xf numFmtId="3" fontId="56" fillId="0" borderId="0"/>
    <xf numFmtId="0" fontId="57" fillId="0" borderId="21" applyNumberFormat="0" applyFill="0" applyAlignment="0" applyProtection="0"/>
    <xf numFmtId="0" fontId="58" fillId="0" borderId="0" applyNumberForma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60" fillId="0" borderId="23" applyNumberFormat="0" applyFill="0" applyAlignment="0" applyProtection="0"/>
    <xf numFmtId="0" fontId="61" fillId="0" borderId="24" applyNumberForma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62" fillId="0" borderId="0" applyNumberFormat="0">
      <alignment horizontal="left" vertical="top"/>
    </xf>
    <xf numFmtId="0" fontId="63" fillId="0" borderId="0" applyBorder="0">
      <alignment vertical="center"/>
    </xf>
    <xf numFmtId="186" fontId="63" fillId="0" borderId="0" applyBorder="0">
      <alignment vertical="center"/>
    </xf>
    <xf numFmtId="0" fontId="6"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4" fontId="5" fillId="0" borderId="0"/>
    <xf numFmtId="0" fontId="18" fillId="0" borderId="0"/>
    <xf numFmtId="0" fontId="6" fillId="0" borderId="0"/>
    <xf numFmtId="0" fontId="64" fillId="0" borderId="0"/>
    <xf numFmtId="193" fontId="6" fillId="0" borderId="0"/>
    <xf numFmtId="0" fontId="18" fillId="0" borderId="0"/>
    <xf numFmtId="193" fontId="6" fillId="0" borderId="0"/>
    <xf numFmtId="167" fontId="6" fillId="0" borderId="0"/>
    <xf numFmtId="0" fontId="18" fillId="0" borderId="0"/>
    <xf numFmtId="0" fontId="4" fillId="0" borderId="0"/>
    <xf numFmtId="0" fontId="6" fillId="0" borderId="0"/>
    <xf numFmtId="0" fontId="3" fillId="0" borderId="0"/>
    <xf numFmtId="195" fontId="5" fillId="0" borderId="0"/>
    <xf numFmtId="196" fontId="6" fillId="0" borderId="0"/>
    <xf numFmtId="0" fontId="65" fillId="0" borderId="0"/>
    <xf numFmtId="197" fontId="6" fillId="0" borderId="0"/>
    <xf numFmtId="167" fontId="6" fillId="0" borderId="0"/>
    <xf numFmtId="198" fontId="6" fillId="0" borderId="0"/>
    <xf numFmtId="172" fontId="6" fillId="0" borderId="0"/>
    <xf numFmtId="198" fontId="6" fillId="0" borderId="0"/>
    <xf numFmtId="172" fontId="6" fillId="0" borderId="0"/>
    <xf numFmtId="0" fontId="1" fillId="0" borderId="0"/>
    <xf numFmtId="2" fontId="6" fillId="0" borderId="0"/>
    <xf numFmtId="0" fontId="66" fillId="0" borderId="0"/>
    <xf numFmtId="2" fontId="3" fillId="0" borderId="0"/>
    <xf numFmtId="0" fontId="6" fillId="0" borderId="0"/>
    <xf numFmtId="0" fontId="1" fillId="0" borderId="0"/>
    <xf numFmtId="0" fontId="18" fillId="0" borderId="0"/>
    <xf numFmtId="165" fontId="5" fillId="0" borderId="0"/>
    <xf numFmtId="186" fontId="1" fillId="0" borderId="0"/>
    <xf numFmtId="0" fontId="1" fillId="0" borderId="0"/>
    <xf numFmtId="0" fontId="6" fillId="0" borderId="0"/>
    <xf numFmtId="0" fontId="18" fillId="0" borderId="0"/>
    <xf numFmtId="0" fontId="34" fillId="0" borderId="0">
      <alignment vertical="top"/>
    </xf>
    <xf numFmtId="0" fontId="6" fillId="0" borderId="0"/>
    <xf numFmtId="0" fontId="35" fillId="0" borderId="0"/>
    <xf numFmtId="0" fontId="34" fillId="0" borderId="0"/>
    <xf numFmtId="0" fontId="67" fillId="0" borderId="0"/>
    <xf numFmtId="0" fontId="68" fillId="0" borderId="0"/>
    <xf numFmtId="0" fontId="6" fillId="0" borderId="0"/>
    <xf numFmtId="0" fontId="15" fillId="0" borderId="0"/>
    <xf numFmtId="172" fontId="5" fillId="0" borderId="0"/>
    <xf numFmtId="199" fontId="5" fillId="0" borderId="0"/>
    <xf numFmtId="0" fontId="69" fillId="0" borderId="0"/>
    <xf numFmtId="0" fontId="18" fillId="0" borderId="0"/>
    <xf numFmtId="0" fontId="28" fillId="0" borderId="0"/>
    <xf numFmtId="0" fontId="1" fillId="0" borderId="0"/>
    <xf numFmtId="0" fontId="1" fillId="0" borderId="0"/>
    <xf numFmtId="0" fontId="18" fillId="0" borderId="0"/>
    <xf numFmtId="0" fontId="18" fillId="0" borderId="0"/>
    <xf numFmtId="0" fontId="1" fillId="0" borderId="0"/>
    <xf numFmtId="0" fontId="1" fillId="0" borderId="0"/>
    <xf numFmtId="0" fontId="70" fillId="31" borderId="0" applyNumberFormat="0" applyBorder="0" applyAlignment="0" applyProtection="0"/>
    <xf numFmtId="0" fontId="71" fillId="31" borderId="0" applyNumberFormat="0" applyBorder="0" applyAlignment="0" applyProtection="0"/>
    <xf numFmtId="0" fontId="6" fillId="0" borderId="0"/>
    <xf numFmtId="0" fontId="6" fillId="0" borderId="0"/>
    <xf numFmtId="0" fontId="1" fillId="0" borderId="0"/>
    <xf numFmtId="200" fontId="72" fillId="0" borderId="0"/>
    <xf numFmtId="0" fontId="35" fillId="0" borderId="0">
      <alignment vertical="top"/>
    </xf>
    <xf numFmtId="0" fontId="73" fillId="0" borderId="0"/>
    <xf numFmtId="0" fontId="6" fillId="0" borderId="0"/>
    <xf numFmtId="0" fontId="18" fillId="0" borderId="0"/>
    <xf numFmtId="0" fontId="3" fillId="0" borderId="0"/>
    <xf numFmtId="0" fontId="1" fillId="0" borderId="0"/>
    <xf numFmtId="0" fontId="1" fillId="0" borderId="0"/>
    <xf numFmtId="0" fontId="1" fillId="0" borderId="0"/>
    <xf numFmtId="0" fontId="1" fillId="0" borderId="0"/>
    <xf numFmtId="0" fontId="1" fillId="0" borderId="0"/>
    <xf numFmtId="0" fontId="74" fillId="0" borderId="0">
      <alignment horizontal="left" wrapText="1"/>
    </xf>
    <xf numFmtId="0" fontId="34" fillId="0" borderId="0">
      <alignment vertical="top"/>
    </xf>
    <xf numFmtId="0" fontId="3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alignment horizontal="left" wrapText="1"/>
    </xf>
    <xf numFmtId="0" fontId="34" fillId="0" borderId="0">
      <alignment vertical="top"/>
    </xf>
    <xf numFmtId="199" fontId="75" fillId="0" borderId="0"/>
    <xf numFmtId="0" fontId="1" fillId="0" borderId="0"/>
    <xf numFmtId="184" fontId="36" fillId="0" borderId="0"/>
    <xf numFmtId="0" fontId="1" fillId="0" borderId="0"/>
    <xf numFmtId="0" fontId="1" fillId="0" borderId="0"/>
    <xf numFmtId="0" fontId="6" fillId="0" borderId="0"/>
    <xf numFmtId="0" fontId="15" fillId="28" borderId="25" applyNumberFormat="0" applyFont="0" applyAlignment="0" applyProtection="0"/>
    <xf numFmtId="0" fontId="76" fillId="0" borderId="0">
      <alignment horizontal="left" vertical="top" wrapText="1"/>
    </xf>
    <xf numFmtId="0" fontId="77" fillId="3" borderId="0" applyFill="0">
      <alignment horizontal="left" wrapText="1"/>
    </xf>
    <xf numFmtId="0" fontId="57" fillId="0" borderId="0" applyNumberFormat="0" applyFill="0" applyBorder="0" applyAlignment="0" applyProtection="0"/>
    <xf numFmtId="0" fontId="55" fillId="39" borderId="20" applyNumberFormat="0" applyAlignment="0" applyProtection="0"/>
    <xf numFmtId="0" fontId="55" fillId="42" borderId="20" applyNumberFormat="0" applyAlignment="0" applyProtection="0"/>
    <xf numFmtId="0" fontId="41" fillId="0" borderId="0" applyNumberFormat="0" applyFill="0" applyBorder="0" applyAlignment="0" applyProtection="0"/>
    <xf numFmtId="4" fontId="8" fillId="0" borderId="0" applyAlignment="0">
      <alignment horizontal="center" vertical="center"/>
      <protection locked="0"/>
    </xf>
    <xf numFmtId="0" fontId="29" fillId="43" borderId="0" applyNumberFormat="0" applyBorder="0" applyAlignment="0" applyProtection="0"/>
    <xf numFmtId="0" fontId="29" fillId="38" borderId="0" applyNumberFormat="0" applyBorder="0" applyAlignment="0" applyProtection="0"/>
    <xf numFmtId="0" fontId="29" fillId="44" borderId="0" applyNumberFormat="0" applyBorder="0" applyAlignment="0" applyProtection="0"/>
    <xf numFmtId="0" fontId="29" fillId="15" borderId="0" applyNumberFormat="0" applyBorder="0" applyAlignment="0" applyProtection="0"/>
    <xf numFmtId="0" fontId="29" fillId="33" borderId="0" applyNumberFormat="0" applyBorder="0" applyAlignment="0" applyProtection="0"/>
    <xf numFmtId="0" fontId="29" fillId="35" borderId="0" applyNumberFormat="0" applyBorder="0" applyAlignment="0" applyProtection="0"/>
    <xf numFmtId="0" fontId="78" fillId="0" borderId="26" applyNumberFormat="0" applyFill="0" applyAlignment="0" applyProtection="0"/>
    <xf numFmtId="0" fontId="33" fillId="40" borderId="16" applyNumberFormat="0" applyAlignment="0" applyProtection="0"/>
    <xf numFmtId="49" fontId="19" fillId="14" borderId="10">
      <alignment horizontal="center" vertical="top" wrapText="1"/>
    </xf>
    <xf numFmtId="4" fontId="79" fillId="20" borderId="2">
      <alignment vertical="center"/>
      <protection locked="0"/>
    </xf>
    <xf numFmtId="0" fontId="80" fillId="42" borderId="15" applyNumberFormat="0" applyAlignment="0" applyProtection="0"/>
    <xf numFmtId="0" fontId="81" fillId="0" borderId="0"/>
    <xf numFmtId="201" fontId="81" fillId="0" borderId="0"/>
    <xf numFmtId="0" fontId="23" fillId="17" borderId="0" applyAlignment="0">
      <alignment horizontal="justify" vertical="top" wrapText="1"/>
    </xf>
    <xf numFmtId="202" fontId="23" fillId="17" borderId="0" applyAlignment="0">
      <alignment horizontal="justify" vertical="top" wrapText="1"/>
    </xf>
    <xf numFmtId="172" fontId="23" fillId="17" borderId="0" applyAlignment="0">
      <alignment horizontal="justify" vertical="top" wrapText="1"/>
    </xf>
    <xf numFmtId="203" fontId="23" fillId="17" borderId="0" applyAlignment="0">
      <alignment horizontal="justify" vertical="top" wrapText="1"/>
    </xf>
    <xf numFmtId="204" fontId="23" fillId="17" borderId="0" applyAlignment="0">
      <alignment horizontal="justify" vertical="top" wrapText="1"/>
    </xf>
    <xf numFmtId="203" fontId="23" fillId="17" borderId="0" applyAlignment="0">
      <alignment horizontal="justify" vertical="top" wrapText="1"/>
    </xf>
    <xf numFmtId="203" fontId="23" fillId="17" borderId="0" applyAlignment="0">
      <alignment horizontal="justify" vertical="top" wrapText="1"/>
    </xf>
    <xf numFmtId="204" fontId="23" fillId="17" borderId="0" applyAlignment="0">
      <alignment horizontal="justify" vertical="top" wrapText="1"/>
    </xf>
    <xf numFmtId="204" fontId="23" fillId="17" borderId="0" applyAlignment="0">
      <alignment horizontal="justify" vertical="top" wrapText="1"/>
    </xf>
    <xf numFmtId="203" fontId="23" fillId="17" borderId="0" applyAlignment="0">
      <alignment horizontal="justify" vertical="top" wrapText="1"/>
    </xf>
    <xf numFmtId="203" fontId="23" fillId="17" borderId="0" applyAlignment="0">
      <alignment horizontal="justify" vertical="top" wrapText="1"/>
    </xf>
    <xf numFmtId="205" fontId="82" fillId="0" borderId="0"/>
    <xf numFmtId="0" fontId="6" fillId="45" borderId="0"/>
    <xf numFmtId="0" fontId="3" fillId="0" borderId="0"/>
    <xf numFmtId="186" fontId="15" fillId="0" borderId="11">
      <alignment horizontal="left" vertical="top" wrapText="1"/>
    </xf>
    <xf numFmtId="186" fontId="15" fillId="0" borderId="12">
      <alignment horizontal="left" vertical="top" wrapText="1"/>
    </xf>
    <xf numFmtId="0" fontId="83" fillId="0" borderId="0" applyNumberFormat="0" applyFill="0" applyBorder="0" applyAlignment="0" applyProtection="0"/>
    <xf numFmtId="0" fontId="58" fillId="0" borderId="0" applyNumberFormat="0" applyFill="0" applyBorder="0" applyAlignment="0" applyProtection="0"/>
    <xf numFmtId="0" fontId="84" fillId="0" borderId="27" applyNumberFormat="0" applyFill="0" applyAlignment="0" applyProtection="0"/>
    <xf numFmtId="16" fontId="85" fillId="0" borderId="0" applyNumberFormat="0" applyFont="0" applyFill="0" applyBorder="0">
      <alignment horizontal="left"/>
    </xf>
    <xf numFmtId="206" fontId="35" fillId="0" borderId="0" applyFont="0" applyFill="0" applyBorder="0" applyAlignment="0" applyProtection="0"/>
    <xf numFmtId="207" fontId="65" fillId="0" borderId="0" applyFont="0" applyFill="0" applyBorder="0" applyAlignment="0" applyProtection="0"/>
    <xf numFmtId="44" fontId="18" fillId="0" borderId="0" applyFont="0" applyFill="0" applyBorder="0" applyAlignment="0" applyProtection="0"/>
    <xf numFmtId="184" fontId="34" fillId="0" borderId="0" applyFont="0" applyFill="0" applyBorder="0" applyAlignment="0" applyProtection="0"/>
    <xf numFmtId="208" fontId="3" fillId="0" borderId="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203"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40" fontId="34"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0" fontId="86" fillId="0" borderId="0" applyNumberFormat="0" applyAlignment="0"/>
    <xf numFmtId="0" fontId="87" fillId="3" borderId="0" applyFill="0" applyAlignment="0"/>
    <xf numFmtId="0" fontId="88" fillId="18" borderId="14" applyNumberFormat="0" applyAlignment="0" applyProtection="0"/>
    <xf numFmtId="0" fontId="84" fillId="0" borderId="28" applyNumberFormat="0" applyFill="0" applyAlignment="0" applyProtection="0"/>
    <xf numFmtId="210" fontId="6" fillId="0" borderId="0" applyFont="0" applyFill="0" applyBorder="0" applyAlignment="0" applyProtection="0"/>
    <xf numFmtId="211" fontId="6" fillId="0" borderId="0" applyFont="0" applyFill="0" applyBorder="0" applyAlignment="0" applyProtection="0"/>
    <xf numFmtId="0" fontId="57" fillId="0" borderId="0" applyNumberFormat="0" applyFill="0" applyBorder="0" applyAlignment="0" applyProtection="0"/>
    <xf numFmtId="212" fontId="89" fillId="0" borderId="0"/>
    <xf numFmtId="0" fontId="15" fillId="0" borderId="0"/>
    <xf numFmtId="0" fontId="1" fillId="0" borderId="0"/>
    <xf numFmtId="212" fontId="89" fillId="0" borderId="0"/>
    <xf numFmtId="0" fontId="119" fillId="47" borderId="0">
      <alignment horizontal="left" vertical="top" wrapText="1"/>
    </xf>
    <xf numFmtId="0" fontId="18" fillId="0" borderId="0"/>
    <xf numFmtId="0" fontId="18" fillId="0" borderId="0"/>
  </cellStyleXfs>
  <cellXfs count="605">
    <xf numFmtId="0" fontId="0" fillId="0" borderId="0" xfId="0"/>
    <xf numFmtId="49" fontId="95" fillId="0" borderId="0" xfId="57" applyNumberFormat="1" applyFont="1" applyAlignment="1">
      <alignment horizontal="right"/>
    </xf>
    <xf numFmtId="0" fontId="95" fillId="0" borderId="0" xfId="57" applyFont="1" applyAlignment="1">
      <alignment horizontal="justify"/>
    </xf>
    <xf numFmtId="4" fontId="95" fillId="3" borderId="0" xfId="57" applyNumberFormat="1" applyFont="1" applyFill="1" applyAlignment="1">
      <alignment horizontal="right"/>
    </xf>
    <xf numFmtId="0" fontId="91" fillId="0" borderId="0" xfId="4" applyFont="1"/>
    <xf numFmtId="49" fontId="94" fillId="0" borderId="0" xfId="58" applyNumberFormat="1" applyFont="1" applyFill="1" applyBorder="1" applyAlignment="1">
      <alignment horizontal="right" wrapText="1"/>
    </xf>
    <xf numFmtId="0" fontId="96" fillId="0" borderId="0" xfId="58" applyFont="1" applyFill="1" applyBorder="1" applyAlignment="1">
      <alignment vertical="top" wrapText="1"/>
    </xf>
    <xf numFmtId="4" fontId="92" fillId="0" borderId="0" xfId="58" applyNumberFormat="1" applyFont="1" applyFill="1" applyBorder="1" applyAlignment="1">
      <alignment horizontal="left" vertical="top"/>
    </xf>
    <xf numFmtId="4" fontId="92" fillId="0" borderId="0" xfId="58" applyNumberFormat="1" applyFont="1" applyFill="1" applyBorder="1" applyAlignment="1">
      <alignment horizontal="left" vertical="top" wrapText="1"/>
    </xf>
    <xf numFmtId="4" fontId="97" fillId="3" borderId="0" xfId="58" applyNumberFormat="1" applyFont="1" applyFill="1" applyBorder="1" applyAlignment="1">
      <alignment horizontal="left"/>
    </xf>
    <xf numFmtId="0" fontId="96" fillId="3" borderId="0" xfId="30" applyFont="1" applyFill="1" applyAlignment="1">
      <alignment horizontal="left"/>
    </xf>
    <xf numFmtId="2" fontId="97" fillId="3" borderId="0" xfId="58" applyNumberFormat="1" applyFont="1" applyFill="1" applyBorder="1" applyAlignment="1">
      <alignment horizontal="left" vertical="top" wrapText="1"/>
    </xf>
    <xf numFmtId="2" fontId="92" fillId="0" borderId="0" xfId="58" applyNumberFormat="1" applyFont="1" applyFill="1" applyBorder="1" applyAlignment="1">
      <alignment horizontal="left" vertical="top" wrapText="1"/>
    </xf>
    <xf numFmtId="0" fontId="96" fillId="0" borderId="0" xfId="58" applyFont="1" applyFill="1" applyBorder="1" applyAlignment="1">
      <alignment wrapText="1"/>
    </xf>
    <xf numFmtId="2" fontId="97" fillId="3" borderId="0" xfId="58" applyNumberFormat="1" applyFont="1" applyFill="1" applyBorder="1" applyAlignment="1">
      <alignment horizontal="left" vertical="top"/>
    </xf>
    <xf numFmtId="49" fontId="94" fillId="3" borderId="0" xfId="58" applyNumberFormat="1" applyFont="1" applyFill="1" applyBorder="1" applyAlignment="1">
      <alignment horizontal="right" vertical="top" wrapText="1"/>
    </xf>
    <xf numFmtId="0" fontId="94" fillId="3" borderId="0" xfId="58" applyFont="1" applyFill="1" applyBorder="1" applyAlignment="1">
      <alignment vertical="top" wrapText="1"/>
    </xf>
    <xf numFmtId="0" fontId="98" fillId="3" borderId="0" xfId="0" applyFont="1" applyFill="1" applyAlignment="1">
      <alignment horizontal="left" vertical="top"/>
    </xf>
    <xf numFmtId="0" fontId="91" fillId="3" borderId="0" xfId="7" applyFont="1" applyFill="1"/>
    <xf numFmtId="49" fontId="94" fillId="0" borderId="0" xfId="58" applyNumberFormat="1" applyFont="1" applyFill="1" applyBorder="1" applyAlignment="1">
      <alignment horizontal="right" vertical="top" wrapText="1"/>
    </xf>
    <xf numFmtId="0" fontId="94" fillId="0" borderId="1" xfId="58" applyFont="1" applyFill="1" applyBorder="1" applyAlignment="1">
      <alignment vertical="top" wrapText="1"/>
    </xf>
    <xf numFmtId="4" fontId="94" fillId="0" borderId="1" xfId="58" applyNumberFormat="1" applyFont="1" applyFill="1" applyBorder="1" applyAlignment="1">
      <alignment horizontal="right"/>
    </xf>
    <xf numFmtId="0" fontId="91" fillId="0" borderId="0" xfId="7" applyFont="1"/>
    <xf numFmtId="49" fontId="99" fillId="0" borderId="0" xfId="58" applyNumberFormat="1" applyFont="1" applyFill="1" applyBorder="1" applyAlignment="1">
      <alignment horizontal="right" vertical="center"/>
    </xf>
    <xf numFmtId="0" fontId="101" fillId="0" borderId="0" xfId="57" applyFont="1" applyAlignment="1">
      <alignment vertical="center"/>
    </xf>
    <xf numFmtId="4" fontId="101" fillId="0" borderId="0" xfId="58" applyNumberFormat="1" applyFont="1" applyFill="1" applyBorder="1" applyAlignment="1">
      <alignment horizontal="right" vertical="center"/>
    </xf>
    <xf numFmtId="4" fontId="99" fillId="0" borderId="0" xfId="58" applyNumberFormat="1" applyFont="1" applyFill="1" applyBorder="1"/>
    <xf numFmtId="0" fontId="102" fillId="0" borderId="0" xfId="7" applyFont="1"/>
    <xf numFmtId="0" fontId="91" fillId="0" borderId="0" xfId="7" applyFont="1" applyAlignment="1">
      <alignment horizontal="right"/>
    </xf>
    <xf numFmtId="49" fontId="97" fillId="0" borderId="0" xfId="35" applyNumberFormat="1" applyFont="1"/>
    <xf numFmtId="49" fontId="97" fillId="3" borderId="2" xfId="2" applyNumberFormat="1" applyFont="1" applyFill="1" applyBorder="1" applyAlignment="1" applyProtection="1">
      <alignment horizontal="justify" vertical="top"/>
      <protection hidden="1"/>
    </xf>
    <xf numFmtId="4" fontId="93" fillId="3" borderId="2" xfId="2" applyNumberFormat="1" applyFont="1" applyFill="1" applyBorder="1" applyAlignment="1">
      <alignment horizontal="right" vertical="top"/>
    </xf>
    <xf numFmtId="0" fontId="91" fillId="0" borderId="1" xfId="7" applyFont="1" applyBorder="1"/>
    <xf numFmtId="0" fontId="96" fillId="3" borderId="1" xfId="3" applyNumberFormat="1" applyFont="1" applyFill="1" applyBorder="1" applyAlignment="1">
      <alignment horizontal="justify" vertical="top"/>
    </xf>
    <xf numFmtId="49" fontId="95" fillId="0" borderId="0" xfId="57" applyNumberFormat="1" applyFont="1"/>
    <xf numFmtId="49" fontId="94" fillId="0" borderId="0" xfId="58" applyNumberFormat="1" applyFont="1" applyFill="1" applyBorder="1" applyAlignment="1">
      <alignment wrapText="1"/>
    </xf>
    <xf numFmtId="49" fontId="94" fillId="0" borderId="0" xfId="58" applyNumberFormat="1" applyFont="1" applyFill="1" applyBorder="1" applyAlignment="1">
      <alignment vertical="top" wrapText="1"/>
    </xf>
    <xf numFmtId="0" fontId="94" fillId="0" borderId="0" xfId="58" applyFont="1" applyFill="1" applyBorder="1" applyAlignment="1">
      <alignment vertical="top" wrapText="1"/>
    </xf>
    <xf numFmtId="4" fontId="94" fillId="0" borderId="0" xfId="58" applyNumberFormat="1" applyFont="1" applyFill="1" applyBorder="1" applyAlignment="1">
      <alignment horizontal="right"/>
    </xf>
    <xf numFmtId="49" fontId="99" fillId="0" borderId="0" xfId="58" applyNumberFormat="1" applyFont="1" applyFill="1" applyBorder="1" applyAlignment="1">
      <alignment vertical="center"/>
    </xf>
    <xf numFmtId="49" fontId="97" fillId="0" borderId="0" xfId="58" applyNumberFormat="1" applyFont="1" applyFill="1" applyBorder="1" applyAlignment="1">
      <alignment horizontal="right" vertical="top" wrapText="1"/>
    </xf>
    <xf numFmtId="4" fontId="103" fillId="0" borderId="0" xfId="58" applyNumberFormat="1" applyFont="1" applyFill="1" applyBorder="1" applyAlignment="1">
      <alignment horizontal="right"/>
    </xf>
    <xf numFmtId="4" fontId="97" fillId="0" borderId="0" xfId="58" applyNumberFormat="1" applyFont="1" applyFill="1" applyBorder="1" applyAlignment="1">
      <alignment horizontal="right"/>
    </xf>
    <xf numFmtId="0" fontId="103" fillId="0" borderId="0" xfId="7" applyFont="1"/>
    <xf numFmtId="0" fontId="96" fillId="0" borderId="0" xfId="7" applyFont="1"/>
    <xf numFmtId="49" fontId="95" fillId="0" borderId="0" xfId="58" applyNumberFormat="1" applyFont="1" applyFill="1" applyBorder="1" applyAlignment="1">
      <alignment vertical="top" wrapText="1"/>
    </xf>
    <xf numFmtId="0" fontId="95" fillId="0" borderId="0" xfId="58" applyFont="1" applyFill="1" applyBorder="1" applyAlignment="1">
      <alignment vertical="top" wrapText="1"/>
    </xf>
    <xf numFmtId="4" fontId="95" fillId="0" borderId="0" xfId="58" applyNumberFormat="1" applyFont="1" applyFill="1" applyBorder="1" applyAlignment="1">
      <alignment horizontal="right"/>
    </xf>
    <xf numFmtId="4" fontId="104" fillId="0" borderId="0" xfId="58" applyNumberFormat="1" applyFont="1" applyFill="1" applyBorder="1" applyAlignment="1">
      <alignment horizontal="right"/>
    </xf>
    <xf numFmtId="0" fontId="105" fillId="0" borderId="0" xfId="7" applyFont="1"/>
    <xf numFmtId="0" fontId="95" fillId="0" borderId="0" xfId="7" applyFont="1"/>
    <xf numFmtId="49" fontId="91" fillId="0" borderId="0" xfId="58" applyNumberFormat="1" applyFont="1" applyFill="1" applyBorder="1" applyAlignment="1">
      <alignment vertical="top" wrapText="1"/>
    </xf>
    <xf numFmtId="0" fontId="91" fillId="0" borderId="0" xfId="58" applyFont="1" applyFill="1" applyBorder="1" applyAlignment="1">
      <alignment vertical="top" wrapText="1"/>
    </xf>
    <xf numFmtId="4" fontId="91" fillId="0" borderId="0" xfId="58" applyNumberFormat="1" applyFont="1" applyFill="1" applyBorder="1" applyAlignment="1">
      <alignment horizontal="right"/>
    </xf>
    <xf numFmtId="4" fontId="92" fillId="0" borderId="0" xfId="58" applyNumberFormat="1" applyFont="1" applyFill="1" applyBorder="1" applyAlignment="1">
      <alignment horizontal="right"/>
    </xf>
    <xf numFmtId="4" fontId="99" fillId="0" borderId="0" xfId="58" applyNumberFormat="1" applyFont="1" applyFill="1" applyBorder="1" applyAlignment="1">
      <alignment horizontal="right"/>
    </xf>
    <xf numFmtId="2" fontId="97" fillId="0" borderId="0" xfId="35" applyNumberFormat="1" applyFont="1" applyAlignment="1">
      <alignment horizontal="left" vertical="top"/>
    </xf>
    <xf numFmtId="49" fontId="96" fillId="0" borderId="0" xfId="35" applyNumberFormat="1" applyFont="1" applyAlignment="1">
      <alignment horizontal="justify"/>
    </xf>
    <xf numFmtId="176" fontId="96" fillId="0" borderId="0" xfId="35" applyNumberFormat="1" applyFont="1"/>
    <xf numFmtId="4" fontId="99" fillId="0" borderId="0" xfId="35" applyNumberFormat="1" applyFont="1" applyAlignment="1">
      <alignment horizontal="right"/>
    </xf>
    <xf numFmtId="176" fontId="103" fillId="0" borderId="0" xfId="35" applyNumberFormat="1" applyFont="1"/>
    <xf numFmtId="2" fontId="92" fillId="0" borderId="0" xfId="35" applyNumberFormat="1" applyFont="1" applyAlignment="1">
      <alignment horizontal="left" vertical="center"/>
    </xf>
    <xf numFmtId="49" fontId="91" fillId="0" borderId="0" xfId="35" applyNumberFormat="1" applyFont="1" applyAlignment="1">
      <alignment horizontal="justify" vertical="center"/>
    </xf>
    <xf numFmtId="49" fontId="97" fillId="0" borderId="3" xfId="35" applyNumberFormat="1" applyFont="1" applyBorder="1" applyAlignment="1">
      <alignment vertical="center"/>
    </xf>
    <xf numFmtId="176" fontId="91" fillId="0" borderId="3" xfId="35" applyNumberFormat="1" applyFont="1" applyBorder="1" applyAlignment="1">
      <alignment vertical="center"/>
    </xf>
    <xf numFmtId="172" fontId="91" fillId="0" borderId="3" xfId="35" applyFont="1" applyBorder="1" applyAlignment="1">
      <alignment vertical="center"/>
    </xf>
    <xf numFmtId="176" fontId="102" fillId="0" borderId="0" xfId="35" applyNumberFormat="1" applyFont="1" applyAlignment="1">
      <alignment vertical="center"/>
    </xf>
    <xf numFmtId="176" fontId="91" fillId="0" borderId="0" xfId="35" applyNumberFormat="1" applyFont="1" applyAlignment="1">
      <alignment vertical="center"/>
    </xf>
    <xf numFmtId="172" fontId="96" fillId="0" borderId="0" xfId="35" applyFont="1"/>
    <xf numFmtId="4" fontId="97" fillId="0" borderId="0" xfId="35" applyNumberFormat="1" applyFont="1"/>
    <xf numFmtId="4" fontId="105" fillId="0" borderId="0" xfId="57" applyNumberFormat="1" applyFont="1" applyAlignment="1">
      <alignment horizontal="right"/>
    </xf>
    <xf numFmtId="0" fontId="91" fillId="0" borderId="0" xfId="7" applyFont="1" applyAlignment="1">
      <alignment vertical="center"/>
    </xf>
    <xf numFmtId="49" fontId="91" fillId="0" borderId="0" xfId="35" applyNumberFormat="1" applyFont="1" applyAlignment="1">
      <alignment horizontal="left" indent="2"/>
    </xf>
    <xf numFmtId="0" fontId="91" fillId="3" borderId="0" xfId="0" applyFont="1" applyFill="1" applyAlignment="1">
      <alignment horizontal="left" vertical="top" wrapText="1"/>
    </xf>
    <xf numFmtId="4" fontId="92" fillId="0" borderId="3" xfId="35" applyNumberFormat="1" applyFont="1" applyBorder="1" applyAlignment="1">
      <alignment horizontal="right" vertical="center"/>
    </xf>
    <xf numFmtId="0" fontId="98" fillId="0" borderId="0" xfId="35" applyNumberFormat="1" applyFont="1" applyAlignment="1">
      <alignment horizontal="justify" wrapText="1"/>
    </xf>
    <xf numFmtId="0" fontId="106" fillId="0" borderId="0" xfId="0" applyFont="1"/>
    <xf numFmtId="0" fontId="106" fillId="0" borderId="0" xfId="0" applyFont="1" applyAlignment="1">
      <alignment vertical="center" wrapText="1"/>
    </xf>
    <xf numFmtId="0" fontId="98" fillId="0" borderId="0" xfId="35" quotePrefix="1" applyNumberFormat="1" applyFont="1" applyAlignment="1">
      <alignment horizontal="justify" wrapText="1"/>
    </xf>
    <xf numFmtId="0" fontId="107" fillId="3" borderId="30" xfId="0" applyFont="1" applyFill="1" applyBorder="1" applyAlignment="1">
      <alignment horizontal="center" vertical="center"/>
    </xf>
    <xf numFmtId="0" fontId="107" fillId="3" borderId="33" xfId="0" applyFont="1" applyFill="1" applyBorder="1" applyAlignment="1">
      <alignment horizontal="center" vertical="center"/>
    </xf>
    <xf numFmtId="0" fontId="107" fillId="3" borderId="29" xfId="0" applyFont="1" applyFill="1" applyBorder="1" applyAlignment="1">
      <alignment horizontal="center" vertical="center"/>
    </xf>
    <xf numFmtId="213" fontId="107" fillId="3" borderId="33" xfId="0" applyNumberFormat="1" applyFont="1" applyFill="1" applyBorder="1" applyAlignment="1">
      <alignment horizontal="center" vertical="center"/>
    </xf>
    <xf numFmtId="0" fontId="108" fillId="3" borderId="0" xfId="0" applyFont="1" applyFill="1"/>
    <xf numFmtId="179" fontId="107" fillId="3" borderId="32" xfId="2" applyNumberFormat="1" applyFont="1" applyFill="1" applyBorder="1" applyAlignment="1">
      <alignment horizontal="center" vertical="top"/>
    </xf>
    <xf numFmtId="49" fontId="107" fillId="3" borderId="2" xfId="2" applyNumberFormat="1" applyFont="1" applyFill="1" applyBorder="1" applyAlignment="1" applyProtection="1">
      <alignment horizontal="justify" vertical="top"/>
      <protection hidden="1"/>
    </xf>
    <xf numFmtId="49" fontId="107" fillId="3" borderId="2" xfId="2" applyNumberFormat="1" applyFont="1" applyFill="1" applyBorder="1" applyAlignment="1" applyProtection="1">
      <alignment horizontal="center" vertical="top"/>
      <protection hidden="1"/>
    </xf>
    <xf numFmtId="4" fontId="108" fillId="3" borderId="2" xfId="2" applyNumberFormat="1" applyFont="1" applyFill="1" applyBorder="1" applyAlignment="1">
      <alignment horizontal="center" vertical="top"/>
    </xf>
    <xf numFmtId="4" fontId="107" fillId="3" borderId="32" xfId="2" applyNumberFormat="1" applyFont="1" applyFill="1" applyBorder="1" applyAlignment="1">
      <alignment horizontal="right" vertical="top"/>
    </xf>
    <xf numFmtId="0" fontId="108" fillId="3" borderId="0" xfId="0" applyFont="1" applyFill="1" applyAlignment="1">
      <alignment vertical="top" wrapText="1"/>
    </xf>
    <xf numFmtId="0" fontId="108" fillId="3" borderId="0" xfId="0" applyFont="1" applyFill="1" applyAlignment="1">
      <alignment horizontal="center" vertical="top"/>
    </xf>
    <xf numFmtId="4" fontId="108" fillId="3" borderId="0" xfId="0" applyNumberFormat="1" applyFont="1" applyFill="1" applyAlignment="1">
      <alignment horizontal="center" vertical="top"/>
    </xf>
    <xf numFmtId="4" fontId="107" fillId="3" borderId="32" xfId="0" applyNumberFormat="1" applyFont="1" applyFill="1" applyBorder="1" applyAlignment="1">
      <alignment horizontal="right" vertical="center" wrapText="1"/>
    </xf>
    <xf numFmtId="178" fontId="107" fillId="3" borderId="0" xfId="0" applyNumberFormat="1" applyFont="1" applyFill="1" applyAlignment="1">
      <alignment horizontal="center" vertical="top"/>
    </xf>
    <xf numFmtId="0" fontId="107" fillId="3" borderId="4" xfId="2" applyFont="1" applyFill="1" applyBorder="1" applyAlignment="1">
      <alignment horizontal="left" vertical="top"/>
    </xf>
    <xf numFmtId="0" fontId="107" fillId="3" borderId="4" xfId="2" applyFont="1" applyFill="1" applyBorder="1" applyAlignment="1">
      <alignment horizontal="center" vertical="top"/>
    </xf>
    <xf numFmtId="4" fontId="107" fillId="3" borderId="4" xfId="2" applyNumberFormat="1" applyFont="1" applyFill="1" applyBorder="1" applyAlignment="1">
      <alignment horizontal="center" vertical="top"/>
    </xf>
    <xf numFmtId="4" fontId="107" fillId="3" borderId="4" xfId="2" applyNumberFormat="1" applyFont="1" applyFill="1" applyBorder="1" applyAlignment="1">
      <alignment horizontal="right" vertical="top"/>
    </xf>
    <xf numFmtId="0" fontId="107" fillId="3" borderId="0" xfId="0" applyFont="1" applyFill="1" applyAlignment="1">
      <alignment horizontal="center" vertical="top"/>
    </xf>
    <xf numFmtId="4" fontId="107" fillId="3" borderId="0" xfId="0" applyNumberFormat="1" applyFont="1" applyFill="1" applyAlignment="1">
      <alignment horizontal="center" vertical="top" wrapText="1"/>
    </xf>
    <xf numFmtId="4" fontId="107" fillId="3" borderId="0" xfId="0" applyNumberFormat="1" applyFont="1" applyFill="1" applyAlignment="1">
      <alignment horizontal="center" vertical="top"/>
    </xf>
    <xf numFmtId="4" fontId="108" fillId="3" borderId="0" xfId="0" applyNumberFormat="1" applyFont="1" applyFill="1"/>
    <xf numFmtId="0" fontId="108" fillId="3" borderId="0" xfId="0" applyFont="1" applyFill="1" applyAlignment="1">
      <alignment wrapText="1"/>
    </xf>
    <xf numFmtId="0" fontId="109" fillId="3" borderId="0" xfId="0" applyFont="1" applyFill="1"/>
    <xf numFmtId="49" fontId="107" fillId="3" borderId="31" xfId="0" applyNumberFormat="1" applyFont="1" applyFill="1" applyBorder="1" applyAlignment="1">
      <alignment horizontal="left" vertical="top" wrapText="1"/>
    </xf>
    <xf numFmtId="167" fontId="107" fillId="3" borderId="4" xfId="2" applyNumberFormat="1" applyFont="1" applyFill="1" applyBorder="1" applyAlignment="1">
      <alignment horizontal="center" vertical="top"/>
    </xf>
    <xf numFmtId="2" fontId="108" fillId="3" borderId="2" xfId="60" applyNumberFormat="1" applyFont="1" applyFill="1" applyBorder="1" applyAlignment="1">
      <alignment horizontal="center" wrapText="1"/>
    </xf>
    <xf numFmtId="2" fontId="108" fillId="3" borderId="2" xfId="20" applyNumberFormat="1" applyFont="1" applyFill="1" applyBorder="1" applyAlignment="1">
      <alignment horizontal="center"/>
    </xf>
    <xf numFmtId="0" fontId="108" fillId="3" borderId="2" xfId="51" applyFont="1" applyFill="1" applyBorder="1" applyAlignment="1">
      <alignment horizontal="center" wrapText="1"/>
    </xf>
    <xf numFmtId="2" fontId="108" fillId="3" borderId="2" xfId="20" applyNumberFormat="1" applyFont="1" applyFill="1" applyBorder="1" applyAlignment="1">
      <alignment horizontal="right" indent="1"/>
    </xf>
    <xf numFmtId="0" fontId="108" fillId="3" borderId="0" xfId="59" applyFont="1" applyFill="1" applyAlignment="1">
      <alignment horizontal="center"/>
    </xf>
    <xf numFmtId="0" fontId="7" fillId="3" borderId="0" xfId="0" applyFont="1" applyFill="1" applyAlignment="1">
      <alignment vertical="center"/>
    </xf>
    <xf numFmtId="0" fontId="110" fillId="3" borderId="1" xfId="2" applyFont="1" applyFill="1" applyBorder="1" applyAlignment="1">
      <alignment horizontal="justify" vertical="center"/>
    </xf>
    <xf numFmtId="0" fontId="110" fillId="3" borderId="1" xfId="2" applyFont="1" applyFill="1" applyBorder="1" applyAlignment="1">
      <alignment horizontal="center" vertical="center"/>
    </xf>
    <xf numFmtId="4" fontId="110" fillId="3" borderId="1" xfId="2" applyNumberFormat="1" applyFont="1" applyFill="1" applyBorder="1" applyAlignment="1">
      <alignment horizontal="center" vertical="center"/>
    </xf>
    <xf numFmtId="0" fontId="7" fillId="3" borderId="0" xfId="0" applyFont="1" applyFill="1"/>
    <xf numFmtId="49" fontId="110" fillId="3" borderId="2" xfId="2" applyNumberFormat="1" applyFont="1" applyFill="1" applyBorder="1" applyAlignment="1">
      <alignment horizontal="center"/>
    </xf>
    <xf numFmtId="49" fontId="110" fillId="3" borderId="2" xfId="2" applyNumberFormat="1" applyFont="1" applyFill="1" applyBorder="1" applyAlignment="1" applyProtection="1">
      <alignment horizontal="justify"/>
      <protection hidden="1"/>
    </xf>
    <xf numFmtId="49" fontId="110" fillId="3" borderId="2" xfId="2" applyNumberFormat="1" applyFont="1" applyFill="1" applyBorder="1" applyAlignment="1" applyProtection="1">
      <alignment horizontal="center"/>
      <protection hidden="1"/>
    </xf>
    <xf numFmtId="4" fontId="111" fillId="3" borderId="2" xfId="2" applyNumberFormat="1" applyFont="1" applyFill="1" applyBorder="1" applyAlignment="1">
      <alignment horizontal="center"/>
    </xf>
    <xf numFmtId="4" fontId="110" fillId="3" borderId="2" xfId="2" applyNumberFormat="1" applyFont="1" applyFill="1" applyBorder="1" applyAlignment="1">
      <alignment horizontal="right"/>
    </xf>
    <xf numFmtId="164" fontId="111" fillId="3" borderId="0" xfId="2" applyNumberFormat="1" applyFont="1" applyFill="1" applyAlignment="1">
      <alignment vertical="top"/>
    </xf>
    <xf numFmtId="49" fontId="111" fillId="3" borderId="0" xfId="2" applyNumberFormat="1" applyFont="1" applyFill="1" applyAlignment="1">
      <alignment horizontal="justify" vertical="top"/>
    </xf>
    <xf numFmtId="49" fontId="111" fillId="3" borderId="0" xfId="2" applyNumberFormat="1" applyFont="1" applyFill="1" applyAlignment="1">
      <alignment horizontal="center" vertical="top"/>
    </xf>
    <xf numFmtId="49" fontId="110" fillId="3" borderId="0" xfId="2" applyNumberFormat="1" applyFont="1" applyFill="1" applyAlignment="1">
      <alignment horizontal="center" vertical="top"/>
    </xf>
    <xf numFmtId="4" fontId="111" fillId="3" borderId="0" xfId="2" applyNumberFormat="1" applyFont="1" applyFill="1" applyAlignment="1">
      <alignment horizontal="center" vertical="top"/>
    </xf>
    <xf numFmtId="0" fontId="111" fillId="3" borderId="0" xfId="2" applyFont="1" applyFill="1" applyAlignment="1">
      <alignment horizontal="center" vertical="top"/>
    </xf>
    <xf numFmtId="0" fontId="111" fillId="3" borderId="0" xfId="0" applyFont="1" applyFill="1" applyAlignment="1">
      <alignment wrapText="1"/>
    </xf>
    <xf numFmtId="0" fontId="111" fillId="3" borderId="0" xfId="0" applyFont="1" applyFill="1" applyAlignment="1">
      <alignment vertical="top" wrapText="1"/>
    </xf>
    <xf numFmtId="0" fontId="110" fillId="3" borderId="0" xfId="0" applyFont="1" applyFill="1" applyAlignment="1">
      <alignment horizontal="center" vertical="top"/>
    </xf>
    <xf numFmtId="4" fontId="110" fillId="3" borderId="0" xfId="0" applyNumberFormat="1" applyFont="1" applyFill="1" applyAlignment="1">
      <alignment horizontal="center" vertical="top" wrapText="1"/>
    </xf>
    <xf numFmtId="4" fontId="110" fillId="3" borderId="0" xfId="0" applyNumberFormat="1" applyFont="1" applyFill="1" applyAlignment="1">
      <alignment horizontal="center" vertical="top"/>
    </xf>
    <xf numFmtId="178" fontId="110" fillId="3" borderId="0" xfId="0" applyNumberFormat="1" applyFont="1" applyFill="1" applyAlignment="1">
      <alignment horizontal="center" vertical="top"/>
    </xf>
    <xf numFmtId="0" fontId="111" fillId="3" borderId="0" xfId="0" applyFont="1" applyFill="1" applyAlignment="1">
      <alignment horizontal="center" vertical="top"/>
    </xf>
    <xf numFmtId="4" fontId="111" fillId="3" borderId="0" xfId="0" applyNumberFormat="1" applyFont="1" applyFill="1" applyAlignment="1">
      <alignment horizontal="left" vertical="top"/>
    </xf>
    <xf numFmtId="4" fontId="111" fillId="3" borderId="0" xfId="0" applyNumberFormat="1" applyFont="1" applyFill="1" applyAlignment="1">
      <alignment horizontal="center" vertical="top"/>
    </xf>
    <xf numFmtId="0" fontId="111" fillId="3" borderId="0" xfId="0" applyFont="1" applyFill="1" applyAlignment="1">
      <alignment vertical="center" wrapText="1"/>
    </xf>
    <xf numFmtId="0" fontId="111" fillId="3" borderId="2" xfId="0" applyFont="1" applyFill="1" applyBorder="1" applyAlignment="1">
      <alignment vertical="center"/>
    </xf>
    <xf numFmtId="0" fontId="111" fillId="3" borderId="2" xfId="4" applyFont="1" applyFill="1" applyBorder="1" applyAlignment="1">
      <alignment horizontal="center" vertical="center" wrapText="1"/>
    </xf>
    <xf numFmtId="4" fontId="110" fillId="3" borderId="2" xfId="1" applyNumberFormat="1" applyFont="1" applyFill="1" applyBorder="1" applyAlignment="1">
      <alignment horizontal="center" vertical="center" wrapText="1"/>
    </xf>
    <xf numFmtId="4" fontId="110" fillId="3" borderId="32" xfId="1" applyNumberFormat="1" applyFont="1" applyFill="1" applyBorder="1" applyAlignment="1">
      <alignment horizontal="center" vertical="center" wrapText="1"/>
    </xf>
    <xf numFmtId="4" fontId="110" fillId="3" borderId="32" xfId="0" applyNumberFormat="1" applyFont="1" applyFill="1" applyBorder="1" applyAlignment="1">
      <alignment horizontal="right" vertical="center" wrapText="1"/>
    </xf>
    <xf numFmtId="167" fontId="110" fillId="3" borderId="4" xfId="2" applyNumberFormat="1" applyFont="1" applyFill="1" applyBorder="1" applyAlignment="1">
      <alignment horizontal="center" vertical="top"/>
    </xf>
    <xf numFmtId="0" fontId="110" fillId="3" borderId="4" xfId="2" applyFont="1" applyFill="1" applyBorder="1" applyAlignment="1">
      <alignment horizontal="left" vertical="top"/>
    </xf>
    <xf numFmtId="0" fontId="110" fillId="3" borderId="4" xfId="2" applyFont="1" applyFill="1" applyBorder="1" applyAlignment="1">
      <alignment horizontal="center" vertical="top"/>
    </xf>
    <xf numFmtId="4" fontId="110" fillId="3" borderId="4" xfId="2" applyNumberFormat="1" applyFont="1" applyFill="1" applyBorder="1" applyAlignment="1">
      <alignment horizontal="center" vertical="top"/>
    </xf>
    <xf numFmtId="4" fontId="110" fillId="3" borderId="4" xfId="2" applyNumberFormat="1" applyFont="1" applyFill="1" applyBorder="1" applyAlignment="1">
      <alignment horizontal="right" vertical="top"/>
    </xf>
    <xf numFmtId="0" fontId="111" fillId="3" borderId="0" xfId="0" applyFont="1" applyFill="1"/>
    <xf numFmtId="49" fontId="92" fillId="3" borderId="2" xfId="2" applyNumberFormat="1" applyFont="1" applyFill="1" applyBorder="1" applyAlignment="1">
      <alignment horizontal="center"/>
    </xf>
    <xf numFmtId="164" fontId="91" fillId="3" borderId="0" xfId="2" applyNumberFormat="1" applyFont="1" applyFill="1" applyAlignment="1">
      <alignment vertical="top"/>
    </xf>
    <xf numFmtId="49" fontId="91" fillId="3" borderId="0" xfId="2" applyNumberFormat="1" applyFont="1" applyFill="1" applyAlignment="1">
      <alignment horizontal="justify" vertical="top"/>
    </xf>
    <xf numFmtId="0" fontId="91" fillId="3" borderId="0" xfId="0" applyFont="1" applyFill="1" applyAlignment="1">
      <alignment wrapText="1"/>
    </xf>
    <xf numFmtId="0" fontId="91" fillId="3" borderId="0" xfId="0" applyFont="1" applyFill="1" applyAlignment="1">
      <alignment vertical="top" wrapText="1"/>
    </xf>
    <xf numFmtId="0" fontId="110" fillId="3" borderId="2" xfId="0" applyFont="1" applyFill="1" applyBorder="1" applyAlignment="1">
      <alignment vertical="center" wrapText="1"/>
    </xf>
    <xf numFmtId="4" fontId="110" fillId="3" borderId="2" xfId="0" applyNumberFormat="1" applyFont="1" applyFill="1" applyBorder="1" applyAlignment="1">
      <alignment horizontal="center" vertical="top"/>
    </xf>
    <xf numFmtId="4" fontId="110" fillId="3" borderId="2" xfId="0" applyNumberFormat="1" applyFont="1" applyFill="1" applyBorder="1" applyAlignment="1">
      <alignment horizontal="right" vertical="center" wrapText="1"/>
    </xf>
    <xf numFmtId="178" fontId="92" fillId="3" borderId="0" xfId="0" applyNumberFormat="1" applyFont="1" applyFill="1" applyAlignment="1">
      <alignment horizontal="center" vertical="top"/>
    </xf>
    <xf numFmtId="0" fontId="91" fillId="3" borderId="0" xfId="0" applyFont="1" applyFill="1" applyAlignment="1">
      <alignment horizontal="center" vertical="top"/>
    </xf>
    <xf numFmtId="4" fontId="91" fillId="3" borderId="0" xfId="0" applyNumberFormat="1" applyFont="1" applyFill="1" applyAlignment="1">
      <alignment horizontal="center" vertical="top"/>
    </xf>
    <xf numFmtId="0" fontId="91" fillId="3" borderId="0" xfId="0" applyFont="1" applyFill="1" applyAlignment="1">
      <alignment vertical="center" wrapText="1"/>
    </xf>
    <xf numFmtId="0" fontId="92" fillId="3" borderId="0" xfId="0" applyFont="1" applyFill="1" applyAlignment="1">
      <alignment horizontal="center" vertical="top"/>
    </xf>
    <xf numFmtId="4" fontId="92" fillId="3" borderId="0" xfId="0" applyNumberFormat="1" applyFont="1" applyFill="1" applyAlignment="1">
      <alignment horizontal="center" vertical="top" wrapText="1"/>
    </xf>
    <xf numFmtId="4" fontId="92" fillId="3" borderId="0" xfId="0" applyNumberFormat="1" applyFont="1" applyFill="1" applyAlignment="1">
      <alignment horizontal="center" vertical="top"/>
    </xf>
    <xf numFmtId="0" fontId="110" fillId="3" borderId="2" xfId="2" applyFont="1" applyFill="1" applyBorder="1" applyAlignment="1">
      <alignment horizontal="justify"/>
    </xf>
    <xf numFmtId="0" fontId="110" fillId="3" borderId="2" xfId="2" applyFont="1" applyFill="1" applyBorder="1" applyAlignment="1">
      <alignment horizontal="center"/>
    </xf>
    <xf numFmtId="4" fontId="110" fillId="3" borderId="2" xfId="2" applyNumberFormat="1" applyFont="1" applyFill="1" applyBorder="1" applyAlignment="1">
      <alignment horizontal="center"/>
    </xf>
    <xf numFmtId="0" fontId="110" fillId="3" borderId="2" xfId="0" applyFont="1" applyFill="1" applyBorder="1" applyAlignment="1">
      <alignment horizontal="center" vertical="top"/>
    </xf>
    <xf numFmtId="49" fontId="91" fillId="3" borderId="0" xfId="2" applyNumberFormat="1" applyFont="1" applyFill="1" applyAlignment="1">
      <alignment horizontal="center" vertical="top"/>
    </xf>
    <xf numFmtId="4" fontId="91" fillId="3" borderId="0" xfId="2" applyNumberFormat="1" applyFont="1" applyFill="1" applyAlignment="1">
      <alignment horizontal="center" vertical="top"/>
    </xf>
    <xf numFmtId="0" fontId="91" fillId="3" borderId="0" xfId="2" applyFont="1" applyFill="1" applyAlignment="1">
      <alignment horizontal="center" vertical="top"/>
    </xf>
    <xf numFmtId="4" fontId="92" fillId="3" borderId="2" xfId="2" applyNumberFormat="1" applyFont="1" applyFill="1" applyBorder="1" applyAlignment="1">
      <alignment horizontal="center"/>
    </xf>
    <xf numFmtId="0" fontId="92" fillId="3" borderId="2" xfId="2" applyFont="1" applyFill="1" applyBorder="1" applyAlignment="1">
      <alignment horizontal="center"/>
    </xf>
    <xf numFmtId="4" fontId="110" fillId="3" borderId="0" xfId="1" applyNumberFormat="1" applyFont="1" applyFill="1" applyBorder="1" applyAlignment="1">
      <alignment horizontal="center" vertical="center" wrapText="1"/>
    </xf>
    <xf numFmtId="164" fontId="110" fillId="3" borderId="0" xfId="2" applyNumberFormat="1" applyFont="1" applyFill="1" applyAlignment="1">
      <alignment vertical="top"/>
    </xf>
    <xf numFmtId="0" fontId="111" fillId="3" borderId="0" xfId="2" applyFont="1" applyFill="1" applyAlignment="1">
      <alignment horizontal="left" vertical="top"/>
    </xf>
    <xf numFmtId="0" fontId="110" fillId="3" borderId="0" xfId="2" applyFont="1" applyFill="1" applyAlignment="1">
      <alignment horizontal="center" vertical="top"/>
    </xf>
    <xf numFmtId="4" fontId="110" fillId="3" borderId="0" xfId="2" applyNumberFormat="1" applyFont="1" applyFill="1" applyAlignment="1">
      <alignment horizontal="center" vertical="top"/>
    </xf>
    <xf numFmtId="164" fontId="110" fillId="3" borderId="2" xfId="2" applyNumberFormat="1" applyFont="1" applyFill="1" applyBorder="1" applyAlignment="1">
      <alignment horizontal="center" vertical="top"/>
    </xf>
    <xf numFmtId="0" fontId="110" fillId="3" borderId="2" xfId="2" applyFont="1" applyFill="1" applyBorder="1" applyAlignment="1">
      <alignment horizontal="center" vertical="top"/>
    </xf>
    <xf numFmtId="4" fontId="110" fillId="3" borderId="2" xfId="2" applyNumberFormat="1" applyFont="1" applyFill="1" applyBorder="1" applyAlignment="1">
      <alignment horizontal="center" vertical="top"/>
    </xf>
    <xf numFmtId="166" fontId="110" fillId="3" borderId="0" xfId="0" applyNumberFormat="1" applyFont="1" applyFill="1" applyAlignment="1">
      <alignment horizontal="center" vertical="top"/>
    </xf>
    <xf numFmtId="4" fontId="110" fillId="3" borderId="2" xfId="1" applyNumberFormat="1" applyFont="1" applyFill="1" applyBorder="1" applyAlignment="1">
      <alignment horizontal="center" vertical="top" wrapText="1"/>
    </xf>
    <xf numFmtId="49" fontId="114" fillId="3" borderId="2" xfId="0" applyNumberFormat="1" applyFont="1" applyFill="1" applyBorder="1"/>
    <xf numFmtId="49" fontId="108" fillId="3" borderId="31" xfId="0" applyNumberFormat="1" applyFont="1" applyFill="1" applyBorder="1" applyAlignment="1">
      <alignment horizontal="center" vertical="top" wrapText="1"/>
    </xf>
    <xf numFmtId="0" fontId="111" fillId="3" borderId="34" xfId="0" applyFont="1" applyFill="1" applyBorder="1" applyAlignment="1">
      <alignment wrapText="1"/>
    </xf>
    <xf numFmtId="0" fontId="111" fillId="3" borderId="34" xfId="0" applyFont="1" applyFill="1" applyBorder="1" applyAlignment="1">
      <alignment vertical="top" wrapText="1"/>
    </xf>
    <xf numFmtId="0" fontId="110" fillId="3" borderId="34" xfId="0" applyFont="1" applyFill="1" applyBorder="1" applyAlignment="1">
      <alignment horizontal="center" vertical="top"/>
    </xf>
    <xf numFmtId="4" fontId="110" fillId="3" borderId="34" xfId="0" applyNumberFormat="1" applyFont="1" applyFill="1" applyBorder="1" applyAlignment="1">
      <alignment horizontal="center" vertical="top" wrapText="1"/>
    </xf>
    <xf numFmtId="4" fontId="110" fillId="3" borderId="34" xfId="0" applyNumberFormat="1" applyFont="1" applyFill="1" applyBorder="1" applyAlignment="1">
      <alignment horizontal="center" vertical="top"/>
    </xf>
    <xf numFmtId="4" fontId="7" fillId="3" borderId="0" xfId="0" applyNumberFormat="1" applyFont="1" applyFill="1" applyAlignment="1">
      <alignment vertical="center"/>
    </xf>
    <xf numFmtId="167" fontId="110" fillId="3" borderId="13" xfId="2" applyNumberFormat="1" applyFont="1" applyFill="1" applyBorder="1" applyAlignment="1">
      <alignment horizontal="center" vertical="center"/>
    </xf>
    <xf numFmtId="49" fontId="114" fillId="3" borderId="13" xfId="0" applyNumberFormat="1" applyFont="1" applyFill="1" applyBorder="1" applyAlignment="1">
      <alignment vertical="center" wrapText="1"/>
    </xf>
    <xf numFmtId="0" fontId="110" fillId="3" borderId="13" xfId="2" applyFont="1" applyFill="1" applyBorder="1" applyAlignment="1">
      <alignment horizontal="center" vertical="center"/>
    </xf>
    <xf numFmtId="4" fontId="110" fillId="3" borderId="13" xfId="2" applyNumberFormat="1" applyFont="1" applyFill="1" applyBorder="1" applyAlignment="1">
      <alignment horizontal="center" vertical="center"/>
    </xf>
    <xf numFmtId="4" fontId="110" fillId="3" borderId="13" xfId="2" applyNumberFormat="1" applyFont="1" applyFill="1" applyBorder="1" applyAlignment="1">
      <alignment horizontal="right" vertical="center"/>
    </xf>
    <xf numFmtId="0" fontId="109" fillId="3" borderId="0" xfId="59" applyFont="1" applyFill="1" applyAlignment="1">
      <alignment horizontal="center"/>
    </xf>
    <xf numFmtId="164" fontId="108" fillId="3" borderId="0" xfId="2" applyNumberFormat="1" applyFont="1" applyFill="1" applyAlignment="1">
      <alignment vertical="top"/>
    </xf>
    <xf numFmtId="49" fontId="107" fillId="3" borderId="0" xfId="2" applyNumberFormat="1" applyFont="1" applyFill="1" applyAlignment="1" applyProtection="1">
      <alignment horizontal="justify" vertical="top"/>
      <protection hidden="1"/>
    </xf>
    <xf numFmtId="49" fontId="108" fillId="3" borderId="0" xfId="2" applyNumberFormat="1" applyFont="1" applyFill="1" applyAlignment="1">
      <alignment horizontal="center" vertical="top"/>
    </xf>
    <xf numFmtId="49" fontId="107" fillId="3" borderId="0" xfId="2" applyNumberFormat="1" applyFont="1" applyFill="1" applyAlignment="1">
      <alignment horizontal="center" vertical="top"/>
    </xf>
    <xf numFmtId="4" fontId="108" fillId="3" borderId="0" xfId="2" applyNumberFormat="1" applyFont="1" applyFill="1" applyAlignment="1">
      <alignment horizontal="center" vertical="top"/>
    </xf>
    <xf numFmtId="0" fontId="108" fillId="3" borderId="0" xfId="2" applyFont="1" applyFill="1" applyAlignment="1">
      <alignment horizontal="center" vertical="top"/>
    </xf>
    <xf numFmtId="0" fontId="109" fillId="3" borderId="0" xfId="0" applyFont="1" applyFill="1" applyAlignment="1">
      <alignment vertical="center"/>
    </xf>
    <xf numFmtId="164" fontId="107" fillId="3" borderId="0" xfId="2" applyNumberFormat="1" applyFont="1" applyFill="1" applyAlignment="1">
      <alignment vertical="top"/>
    </xf>
    <xf numFmtId="0" fontId="108" fillId="3" borderId="0" xfId="2" applyFont="1" applyFill="1" applyAlignment="1">
      <alignment horizontal="left" vertical="top"/>
    </xf>
    <xf numFmtId="0" fontId="107" fillId="3" borderId="0" xfId="2" applyFont="1" applyFill="1" applyAlignment="1">
      <alignment horizontal="center" vertical="top"/>
    </xf>
    <xf numFmtId="4" fontId="107" fillId="3" borderId="0" xfId="2" applyNumberFormat="1" applyFont="1" applyFill="1" applyAlignment="1">
      <alignment horizontal="center" vertical="top"/>
    </xf>
    <xf numFmtId="49" fontId="108" fillId="3" borderId="0" xfId="2" applyNumberFormat="1" applyFont="1" applyFill="1" applyAlignment="1">
      <alignment horizontal="justify" vertical="top"/>
    </xf>
    <xf numFmtId="164" fontId="107" fillId="3" borderId="32" xfId="2" applyNumberFormat="1" applyFont="1" applyFill="1" applyBorder="1" applyAlignment="1">
      <alignment horizontal="center"/>
    </xf>
    <xf numFmtId="0" fontId="107" fillId="3" borderId="2" xfId="2" applyFont="1" applyFill="1" applyBorder="1" applyAlignment="1">
      <alignment horizontal="justify"/>
    </xf>
    <xf numFmtId="0" fontId="107" fillId="3" borderId="2" xfId="2" applyFont="1" applyFill="1" applyBorder="1" applyAlignment="1">
      <alignment horizontal="center"/>
    </xf>
    <xf numFmtId="4" fontId="107" fillId="3" borderId="2" xfId="2" applyNumberFormat="1" applyFont="1" applyFill="1" applyBorder="1" applyAlignment="1">
      <alignment horizontal="center"/>
    </xf>
    <xf numFmtId="0" fontId="107" fillId="3" borderId="32" xfId="2" applyFont="1" applyFill="1" applyBorder="1" applyAlignment="1">
      <alignment horizontal="center"/>
    </xf>
    <xf numFmtId="49" fontId="107" fillId="3" borderId="2" xfId="0" applyNumberFormat="1" applyFont="1" applyFill="1" applyBorder="1"/>
    <xf numFmtId="0" fontId="108" fillId="3" borderId="1" xfId="0" applyFont="1" applyFill="1" applyBorder="1" applyAlignment="1">
      <alignment wrapText="1"/>
    </xf>
    <xf numFmtId="0" fontId="108" fillId="3" borderId="1" xfId="0" applyFont="1" applyFill="1" applyBorder="1" applyAlignment="1">
      <alignment vertical="top" wrapText="1"/>
    </xf>
    <xf numFmtId="0" fontId="107" fillId="3" borderId="1" xfId="0" applyFont="1" applyFill="1" applyBorder="1" applyAlignment="1">
      <alignment horizontal="center" vertical="top"/>
    </xf>
    <xf numFmtId="4" fontId="107" fillId="3" borderId="1" xfId="0" applyNumberFormat="1" applyFont="1" applyFill="1" applyBorder="1" applyAlignment="1">
      <alignment horizontal="center" vertical="top" wrapText="1"/>
    </xf>
    <xf numFmtId="4" fontId="107" fillId="3" borderId="1" xfId="0" applyNumberFormat="1" applyFont="1" applyFill="1" applyBorder="1" applyAlignment="1">
      <alignment horizontal="center" vertical="top"/>
    </xf>
    <xf numFmtId="167" fontId="107" fillId="3" borderId="13" xfId="2" applyNumberFormat="1" applyFont="1" applyFill="1" applyBorder="1" applyAlignment="1">
      <alignment horizontal="center" vertical="center"/>
    </xf>
    <xf numFmtId="0" fontId="107" fillId="3" borderId="13" xfId="2" applyFont="1" applyFill="1" applyBorder="1" applyAlignment="1">
      <alignment horizontal="center" vertical="center"/>
    </xf>
    <xf numFmtId="4" fontId="107" fillId="3" borderId="13" xfId="2" applyNumberFormat="1" applyFont="1" applyFill="1" applyBorder="1" applyAlignment="1">
      <alignment horizontal="center" vertical="center"/>
    </xf>
    <xf numFmtId="4" fontId="110" fillId="3" borderId="32" xfId="0" applyNumberFormat="1" applyFont="1" applyFill="1" applyBorder="1" applyAlignment="1">
      <alignment horizontal="center" vertical="center"/>
    </xf>
    <xf numFmtId="0" fontId="115" fillId="3" borderId="0" xfId="0" applyFont="1" applyFill="1" applyAlignment="1">
      <alignment vertical="center" wrapText="1"/>
    </xf>
    <xf numFmtId="0" fontId="115" fillId="3" borderId="0" xfId="0" applyFont="1" applyFill="1" applyAlignment="1">
      <alignment vertical="center"/>
    </xf>
    <xf numFmtId="0" fontId="116" fillId="3" borderId="32" xfId="0" applyFont="1" applyFill="1" applyBorder="1" applyAlignment="1">
      <alignment horizontal="center" vertical="center"/>
    </xf>
    <xf numFmtId="0" fontId="116" fillId="3" borderId="32" xfId="0" applyFont="1" applyFill="1" applyBorder="1" applyAlignment="1">
      <alignment vertical="center"/>
    </xf>
    <xf numFmtId="0" fontId="92" fillId="3" borderId="32" xfId="0" applyFont="1" applyFill="1" applyBorder="1" applyAlignment="1">
      <alignment vertical="center"/>
    </xf>
    <xf numFmtId="0" fontId="92" fillId="3" borderId="32" xfId="0" applyFont="1" applyFill="1" applyBorder="1" applyAlignment="1">
      <alignment horizontal="center" vertical="top"/>
    </xf>
    <xf numFmtId="4" fontId="92" fillId="3" borderId="32" xfId="0" applyNumberFormat="1" applyFont="1" applyFill="1" applyBorder="1" applyAlignment="1">
      <alignment horizontal="right" vertical="center" wrapText="1"/>
    </xf>
    <xf numFmtId="49" fontId="91" fillId="3" borderId="0" xfId="2" applyNumberFormat="1" applyFont="1" applyFill="1" applyAlignment="1">
      <alignment horizontal="justify" vertical="top" wrapText="1"/>
    </xf>
    <xf numFmtId="0" fontId="122" fillId="3" borderId="0" xfId="0" applyFont="1" applyFill="1"/>
    <xf numFmtId="2" fontId="114" fillId="3" borderId="1" xfId="2" applyNumberFormat="1" applyFont="1" applyFill="1" applyBorder="1" applyAlignment="1">
      <alignment horizontal="center" vertical="top"/>
    </xf>
    <xf numFmtId="0" fontId="114" fillId="3" borderId="1" xfId="2" applyFont="1" applyFill="1" applyBorder="1" applyAlignment="1">
      <alignment horizontal="justify" vertical="top"/>
    </xf>
    <xf numFmtId="0" fontId="114" fillId="3" borderId="1" xfId="2" applyFont="1" applyFill="1" applyBorder="1" applyAlignment="1">
      <alignment horizontal="center" vertical="top"/>
    </xf>
    <xf numFmtId="4" fontId="114" fillId="3" borderId="1" xfId="2" applyNumberFormat="1" applyFont="1" applyFill="1" applyBorder="1" applyAlignment="1">
      <alignment horizontal="center" vertical="top"/>
    </xf>
    <xf numFmtId="1" fontId="110" fillId="3" borderId="1" xfId="2" applyNumberFormat="1" applyFont="1" applyFill="1" applyBorder="1" applyAlignment="1">
      <alignment horizontal="center" vertical="center"/>
    </xf>
    <xf numFmtId="0" fontId="110" fillId="3" borderId="1" xfId="2" applyFont="1" applyFill="1" applyBorder="1" applyAlignment="1">
      <alignment horizontal="justify"/>
    </xf>
    <xf numFmtId="0" fontId="110" fillId="3" borderId="1" xfId="2" applyFont="1" applyFill="1" applyBorder="1" applyAlignment="1">
      <alignment horizontal="center"/>
    </xf>
    <xf numFmtId="4" fontId="110" fillId="3" borderId="1" xfId="2" applyNumberFormat="1" applyFont="1" applyFill="1" applyBorder="1" applyAlignment="1">
      <alignment horizontal="center"/>
    </xf>
    <xf numFmtId="2" fontId="108" fillId="3" borderId="32" xfId="60" applyNumberFormat="1" applyFont="1" applyFill="1" applyBorder="1" applyAlignment="1">
      <alignment horizontal="center" wrapText="1"/>
    </xf>
    <xf numFmtId="2" fontId="108" fillId="3" borderId="32" xfId="20" applyNumberFormat="1" applyFont="1" applyFill="1" applyBorder="1" applyAlignment="1">
      <alignment horizontal="center"/>
    </xf>
    <xf numFmtId="0" fontId="108" fillId="3" borderId="32" xfId="51" applyFont="1" applyFill="1" applyBorder="1" applyAlignment="1">
      <alignment horizontal="center" wrapText="1"/>
    </xf>
    <xf numFmtId="2" fontId="108" fillId="3" borderId="32" xfId="20" applyNumberFormat="1" applyFont="1" applyFill="1" applyBorder="1" applyAlignment="1">
      <alignment horizontal="right" indent="1"/>
    </xf>
    <xf numFmtId="49" fontId="110" fillId="3" borderId="32" xfId="2" applyNumberFormat="1" applyFont="1" applyFill="1" applyBorder="1" applyAlignment="1">
      <alignment horizontal="center"/>
    </xf>
    <xf numFmtId="0" fontId="110" fillId="3" borderId="32" xfId="2" applyFont="1" applyFill="1" applyBorder="1" applyAlignment="1">
      <alignment horizontal="justify"/>
    </xf>
    <xf numFmtId="0" fontId="110" fillId="3" borderId="32" xfId="2" applyFont="1" applyFill="1" applyBorder="1" applyAlignment="1">
      <alignment horizontal="center"/>
    </xf>
    <xf numFmtId="4" fontId="110" fillId="3" borderId="32" xfId="2" applyNumberFormat="1" applyFont="1" applyFill="1" applyBorder="1" applyAlignment="1">
      <alignment horizontal="center"/>
    </xf>
    <xf numFmtId="0" fontId="110" fillId="3" borderId="0" xfId="0" applyFont="1" applyFill="1" applyAlignment="1">
      <alignment vertical="center"/>
    </xf>
    <xf numFmtId="4" fontId="110" fillId="3" borderId="0" xfId="0" applyNumberFormat="1" applyFont="1" applyFill="1" applyAlignment="1">
      <alignment horizontal="right" vertical="center" wrapText="1"/>
    </xf>
    <xf numFmtId="0" fontId="110" fillId="3" borderId="32" xfId="0" applyFont="1" applyFill="1" applyBorder="1" applyAlignment="1">
      <alignment vertical="center"/>
    </xf>
    <xf numFmtId="0" fontId="110" fillId="3" borderId="32" xfId="0" applyFont="1" applyFill="1" applyBorder="1" applyAlignment="1">
      <alignment horizontal="center" vertical="top"/>
    </xf>
    <xf numFmtId="4" fontId="110" fillId="3" borderId="32" xfId="0" applyNumberFormat="1" applyFont="1" applyFill="1" applyBorder="1" applyAlignment="1">
      <alignment horizontal="center" vertical="top"/>
    </xf>
    <xf numFmtId="164" fontId="110" fillId="3" borderId="32" xfId="2" applyNumberFormat="1" applyFont="1" applyFill="1" applyBorder="1" applyAlignment="1">
      <alignment horizontal="center" vertical="top"/>
    </xf>
    <xf numFmtId="49" fontId="114" fillId="3" borderId="32" xfId="0" applyNumberFormat="1" applyFont="1" applyFill="1" applyBorder="1"/>
    <xf numFmtId="1" fontId="110" fillId="3" borderId="0" xfId="2" applyNumberFormat="1" applyFont="1" applyFill="1" applyAlignment="1">
      <alignment horizontal="center" vertical="center"/>
    </xf>
    <xf numFmtId="0" fontId="92" fillId="3" borderId="0" xfId="0" applyFont="1" applyFill="1"/>
    <xf numFmtId="49" fontId="93" fillId="3" borderId="0" xfId="2" applyNumberFormat="1" applyFont="1" applyFill="1" applyAlignment="1">
      <alignment horizontal="right" vertical="top" indent="1"/>
    </xf>
    <xf numFmtId="49" fontId="97" fillId="3" borderId="0" xfId="2" applyNumberFormat="1" applyFont="1" applyFill="1" applyAlignment="1" applyProtection="1">
      <alignment horizontal="justify" vertical="top"/>
      <protection hidden="1"/>
    </xf>
    <xf numFmtId="4" fontId="93" fillId="3" borderId="0" xfId="2" applyNumberFormat="1" applyFont="1" applyFill="1" applyAlignment="1">
      <alignment horizontal="right" vertical="top"/>
    </xf>
    <xf numFmtId="49" fontId="93" fillId="3" borderId="2" xfId="2" applyNumberFormat="1" applyFont="1" applyFill="1" applyBorder="1" applyAlignment="1">
      <alignment horizontal="center" vertical="top"/>
    </xf>
    <xf numFmtId="4" fontId="93" fillId="3" borderId="32" xfId="2" applyNumberFormat="1" applyFont="1" applyFill="1" applyBorder="1" applyAlignment="1">
      <alignment horizontal="right" vertical="top"/>
    </xf>
    <xf numFmtId="49" fontId="93" fillId="3" borderId="0" xfId="2" applyNumberFormat="1" applyFont="1" applyFill="1" applyAlignment="1">
      <alignment horizontal="center" vertical="top"/>
    </xf>
    <xf numFmtId="49" fontId="93" fillId="3" borderId="0" xfId="2" applyNumberFormat="1" applyFont="1" applyFill="1" applyAlignment="1">
      <alignment horizontal="center" vertical="center"/>
    </xf>
    <xf numFmtId="49" fontId="96" fillId="3" borderId="0" xfId="2" applyNumberFormat="1" applyFont="1" applyFill="1" applyAlignment="1" applyProtection="1">
      <alignment horizontal="justify" vertical="top"/>
      <protection hidden="1"/>
    </xf>
    <xf numFmtId="4" fontId="96" fillId="3" borderId="0" xfId="2" applyNumberFormat="1" applyFont="1" applyFill="1" applyAlignment="1" applyProtection="1">
      <alignment horizontal="right" vertical="top"/>
      <protection hidden="1"/>
    </xf>
    <xf numFmtId="0" fontId="91" fillId="0" borderId="32" xfId="7" applyFont="1" applyBorder="1"/>
    <xf numFmtId="49" fontId="93" fillId="3" borderId="1" xfId="2" applyNumberFormat="1" applyFont="1" applyFill="1" applyBorder="1" applyAlignment="1">
      <alignment horizontal="right" vertical="top" indent="1"/>
    </xf>
    <xf numFmtId="49" fontId="97" fillId="3" borderId="1" xfId="2" applyNumberFormat="1" applyFont="1" applyFill="1" applyBorder="1" applyAlignment="1" applyProtection="1">
      <alignment horizontal="justify" vertical="top"/>
      <protection hidden="1"/>
    </xf>
    <xf numFmtId="4" fontId="93" fillId="3" borderId="1" xfId="2" applyNumberFormat="1" applyFont="1" applyFill="1" applyBorder="1" applyAlignment="1">
      <alignment horizontal="right" vertical="top"/>
    </xf>
    <xf numFmtId="49" fontId="93" fillId="3" borderId="0" xfId="2" applyNumberFormat="1" applyFont="1" applyFill="1" applyAlignment="1">
      <alignment horizontal="center"/>
    </xf>
    <xf numFmtId="49" fontId="96" fillId="3" borderId="0" xfId="2" applyNumberFormat="1" applyFont="1" applyFill="1" applyAlignment="1" applyProtection="1">
      <alignment horizontal="justify"/>
      <protection hidden="1"/>
    </xf>
    <xf numFmtId="4" fontId="96" fillId="3" borderId="0" xfId="2" applyNumberFormat="1" applyFont="1" applyFill="1" applyAlignment="1" applyProtection="1">
      <alignment horizontal="right"/>
      <protection hidden="1"/>
    </xf>
    <xf numFmtId="4" fontId="93" fillId="3" borderId="0" xfId="2" applyNumberFormat="1" applyFont="1" applyFill="1" applyAlignment="1">
      <alignment horizontal="right"/>
    </xf>
    <xf numFmtId="2" fontId="110" fillId="3" borderId="1" xfId="2" applyNumberFormat="1" applyFont="1" applyFill="1" applyBorder="1" applyAlignment="1">
      <alignment horizontal="center" vertical="center"/>
    </xf>
    <xf numFmtId="49" fontId="111" fillId="3" borderId="0" xfId="2" applyNumberFormat="1" applyFont="1" applyFill="1" applyAlignment="1">
      <alignment horizontal="justify" vertical="top" wrapText="1"/>
    </xf>
    <xf numFmtId="0" fontId="7" fillId="3" borderId="32" xfId="0" applyFont="1" applyFill="1" applyBorder="1"/>
    <xf numFmtId="0" fontId="7" fillId="3" borderId="4" xfId="0" applyFont="1" applyFill="1" applyBorder="1"/>
    <xf numFmtId="0" fontId="110" fillId="3" borderId="32" xfId="2" applyFont="1" applyFill="1" applyBorder="1" applyAlignment="1">
      <alignment horizontal="center" vertical="top"/>
    </xf>
    <xf numFmtId="4" fontId="110" fillId="3" borderId="32" xfId="2" applyNumberFormat="1" applyFont="1" applyFill="1" applyBorder="1" applyAlignment="1">
      <alignment horizontal="center" vertical="top"/>
    </xf>
    <xf numFmtId="166" fontId="107" fillId="3" borderId="0" xfId="0" applyNumberFormat="1" applyFont="1" applyFill="1" applyAlignment="1">
      <alignment horizontal="center" vertical="top"/>
    </xf>
    <xf numFmtId="0" fontId="125" fillId="3" borderId="30" xfId="0" applyFont="1" applyFill="1" applyBorder="1" applyAlignment="1">
      <alignment horizontal="center" vertical="center"/>
    </xf>
    <xf numFmtId="0" fontId="125" fillId="3" borderId="33" xfId="0" applyFont="1" applyFill="1" applyBorder="1" applyAlignment="1">
      <alignment horizontal="center" vertical="center"/>
    </xf>
    <xf numFmtId="0" fontId="125" fillId="3" borderId="29" xfId="0" applyFont="1" applyFill="1" applyBorder="1" applyAlignment="1">
      <alignment horizontal="center" vertical="center"/>
    </xf>
    <xf numFmtId="213" fontId="125" fillId="3" borderId="33" xfId="0" applyNumberFormat="1" applyFont="1" applyFill="1" applyBorder="1" applyAlignment="1">
      <alignment horizontal="center" vertical="center"/>
    </xf>
    <xf numFmtId="0" fontId="124" fillId="3" borderId="0" xfId="59" applyFont="1" applyFill="1" applyAlignment="1">
      <alignment horizontal="center"/>
    </xf>
    <xf numFmtId="0" fontId="111" fillId="3" borderId="0" xfId="0" applyFont="1" applyFill="1" applyAlignment="1">
      <alignment horizontal="right"/>
    </xf>
    <xf numFmtId="2" fontId="110" fillId="3" borderId="1" xfId="2" applyNumberFormat="1" applyFont="1" applyFill="1" applyBorder="1" applyAlignment="1">
      <alignment horizontal="center" vertical="top"/>
    </xf>
    <xf numFmtId="0" fontId="110" fillId="3" borderId="1" xfId="2" applyFont="1" applyFill="1" applyBorder="1" applyAlignment="1">
      <alignment horizontal="justify" vertical="top"/>
    </xf>
    <xf numFmtId="0" fontId="110" fillId="3" borderId="1" xfId="2" applyFont="1" applyFill="1" applyBorder="1" applyAlignment="1">
      <alignment horizontal="center" vertical="top"/>
    </xf>
    <xf numFmtId="4" fontId="110" fillId="3" borderId="1" xfId="2" applyNumberFormat="1" applyFont="1" applyFill="1" applyBorder="1" applyAlignment="1">
      <alignment horizontal="right" vertical="top"/>
    </xf>
    <xf numFmtId="4" fontId="110" fillId="3" borderId="1" xfId="2" applyNumberFormat="1" applyFont="1" applyFill="1" applyBorder="1" applyAlignment="1">
      <alignment horizontal="center" vertical="top"/>
    </xf>
    <xf numFmtId="0" fontId="108" fillId="3" borderId="0" xfId="0" applyFont="1" applyFill="1" applyAlignment="1">
      <alignment horizontal="right"/>
    </xf>
    <xf numFmtId="179" fontId="110" fillId="3" borderId="32" xfId="2" applyNumberFormat="1" applyFont="1" applyFill="1" applyBorder="1" applyAlignment="1">
      <alignment horizontal="center" vertical="top"/>
    </xf>
    <xf numFmtId="49" fontId="110" fillId="3" borderId="32" xfId="2" applyNumberFormat="1" applyFont="1" applyFill="1" applyBorder="1" applyAlignment="1" applyProtection="1">
      <alignment horizontal="justify" vertical="top"/>
      <protection hidden="1"/>
    </xf>
    <xf numFmtId="49" fontId="110" fillId="3" borderId="32" xfId="2" applyNumberFormat="1" applyFont="1" applyFill="1" applyBorder="1" applyAlignment="1" applyProtection="1">
      <alignment horizontal="center" vertical="top"/>
      <protection hidden="1"/>
    </xf>
    <xf numFmtId="4" fontId="111" fillId="3" borderId="32" xfId="2" applyNumberFormat="1" applyFont="1" applyFill="1" applyBorder="1" applyAlignment="1">
      <alignment horizontal="right" vertical="top"/>
    </xf>
    <xf numFmtId="4" fontId="110" fillId="3" borderId="32" xfId="2" applyNumberFormat="1" applyFont="1" applyFill="1" applyBorder="1" applyAlignment="1">
      <alignment horizontal="right" vertical="top"/>
    </xf>
    <xf numFmtId="4" fontId="108" fillId="3" borderId="0" xfId="2" applyNumberFormat="1" applyFont="1" applyFill="1" applyAlignment="1">
      <alignment horizontal="right" vertical="top"/>
    </xf>
    <xf numFmtId="4" fontId="107" fillId="3" borderId="0" xfId="0" applyNumberFormat="1" applyFont="1" applyFill="1" applyAlignment="1">
      <alignment horizontal="right" vertical="top"/>
    </xf>
    <xf numFmtId="4" fontId="108" fillId="3" borderId="0" xfId="0" applyNumberFormat="1" applyFont="1" applyFill="1" applyAlignment="1">
      <alignment horizontal="right" vertical="top"/>
    </xf>
    <xf numFmtId="178" fontId="126" fillId="3" borderId="0" xfId="0" applyNumberFormat="1" applyFont="1" applyFill="1" applyAlignment="1">
      <alignment horizontal="center" vertical="top"/>
    </xf>
    <xf numFmtId="0" fontId="125" fillId="3" borderId="0" xfId="0" applyFont="1" applyFill="1" applyAlignment="1">
      <alignment horizontal="center" vertical="top"/>
    </xf>
    <xf numFmtId="0" fontId="124" fillId="3" borderId="0" xfId="0" applyFont="1" applyFill="1"/>
    <xf numFmtId="4" fontId="125" fillId="3" borderId="0" xfId="0" applyNumberFormat="1" applyFont="1" applyFill="1" applyAlignment="1">
      <alignment horizontal="center" vertical="top"/>
    </xf>
    <xf numFmtId="4" fontId="125" fillId="3" borderId="0" xfId="0" applyNumberFormat="1" applyFont="1" applyFill="1" applyAlignment="1">
      <alignment horizontal="right" vertical="top"/>
    </xf>
    <xf numFmtId="4" fontId="111" fillId="3" borderId="0" xfId="0" applyNumberFormat="1" applyFont="1" applyFill="1" applyAlignment="1">
      <alignment horizontal="right" vertical="top"/>
    </xf>
    <xf numFmtId="4" fontId="107" fillId="3" borderId="0" xfId="0" applyNumberFormat="1" applyFont="1" applyFill="1" applyAlignment="1">
      <alignment horizontal="right" vertical="top" wrapText="1"/>
    </xf>
    <xf numFmtId="0" fontId="107" fillId="3" borderId="4" xfId="2" applyFont="1" applyFill="1" applyBorder="1" applyAlignment="1">
      <alignment horizontal="right" vertical="top"/>
    </xf>
    <xf numFmtId="0" fontId="107" fillId="3" borderId="0" xfId="2" applyFont="1" applyFill="1" applyAlignment="1">
      <alignment horizontal="right" vertical="top"/>
    </xf>
    <xf numFmtId="49" fontId="107" fillId="3" borderId="32" xfId="2" applyNumberFormat="1" applyFont="1" applyFill="1" applyBorder="1" applyAlignment="1" applyProtection="1">
      <alignment horizontal="justify" vertical="top"/>
      <protection hidden="1"/>
    </xf>
    <xf numFmtId="49" fontId="107" fillId="3" borderId="32" xfId="2" applyNumberFormat="1" applyFont="1" applyFill="1" applyBorder="1" applyAlignment="1" applyProtection="1">
      <alignment horizontal="center" vertical="top"/>
      <protection hidden="1"/>
    </xf>
    <xf numFmtId="4" fontId="108" fillId="3" borderId="32" xfId="2" applyNumberFormat="1" applyFont="1" applyFill="1" applyBorder="1" applyAlignment="1">
      <alignment horizontal="center" vertical="top"/>
    </xf>
    <xf numFmtId="4" fontId="108" fillId="3" borderId="32" xfId="2" applyNumberFormat="1" applyFont="1" applyFill="1" applyBorder="1" applyAlignment="1">
      <alignment horizontal="right" vertical="top"/>
    </xf>
    <xf numFmtId="0" fontId="108" fillId="3" borderId="0" xfId="0" applyFont="1" applyFill="1" applyAlignment="1">
      <alignment vertical="center" wrapText="1"/>
    </xf>
    <xf numFmtId="167" fontId="110" fillId="3" borderId="0" xfId="2" applyNumberFormat="1" applyFont="1" applyFill="1" applyAlignment="1">
      <alignment horizontal="center" vertical="top"/>
    </xf>
    <xf numFmtId="0" fontId="110" fillId="3" borderId="0" xfId="2" applyFont="1" applyFill="1" applyAlignment="1">
      <alignment horizontal="left" vertical="top"/>
    </xf>
    <xf numFmtId="4" fontId="110" fillId="3" borderId="0" xfId="2" applyNumberFormat="1" applyFont="1" applyFill="1" applyAlignment="1">
      <alignment horizontal="right" vertical="top"/>
    </xf>
    <xf numFmtId="164" fontId="110" fillId="3" borderId="32" xfId="2" applyNumberFormat="1" applyFont="1" applyFill="1" applyBorder="1" applyAlignment="1">
      <alignment horizontal="center"/>
    </xf>
    <xf numFmtId="4" fontId="110" fillId="3" borderId="32" xfId="2" applyNumberFormat="1" applyFont="1" applyFill="1" applyBorder="1" applyAlignment="1">
      <alignment horizontal="right"/>
    </xf>
    <xf numFmtId="4" fontId="111" fillId="3" borderId="0" xfId="2" applyNumberFormat="1" applyFont="1" applyFill="1" applyAlignment="1">
      <alignment horizontal="right" vertical="top"/>
    </xf>
    <xf numFmtId="0" fontId="111" fillId="3" borderId="0" xfId="0" quotePrefix="1" applyFont="1" applyFill="1" applyAlignment="1">
      <alignment vertical="top" wrapText="1"/>
    </xf>
    <xf numFmtId="0" fontId="7" fillId="3" borderId="0" xfId="0" applyFont="1" applyFill="1" applyAlignment="1">
      <alignment vertical="center" wrapText="1"/>
    </xf>
    <xf numFmtId="4" fontId="110" fillId="3" borderId="0" xfId="0" applyNumberFormat="1" applyFont="1" applyFill="1" applyAlignment="1">
      <alignment horizontal="right" vertical="top"/>
    </xf>
    <xf numFmtId="0" fontId="128" fillId="3" borderId="32" xfId="0" applyFont="1" applyFill="1" applyBorder="1" applyAlignment="1">
      <alignment horizontal="center" vertical="center"/>
    </xf>
    <xf numFmtId="4" fontId="128" fillId="3" borderId="32" xfId="0" applyNumberFormat="1" applyFont="1" applyFill="1" applyBorder="1" applyAlignment="1">
      <alignment horizontal="right" vertical="center" wrapText="1"/>
    </xf>
    <xf numFmtId="49" fontId="110" fillId="3" borderId="32" xfId="0" applyNumberFormat="1" applyFont="1" applyFill="1" applyBorder="1"/>
    <xf numFmtId="49" fontId="110" fillId="3" borderId="31" xfId="0" applyNumberFormat="1" applyFont="1" applyFill="1" applyBorder="1" applyAlignment="1">
      <alignment horizontal="left" vertical="top" wrapText="1"/>
    </xf>
    <xf numFmtId="49" fontId="111" fillId="3" borderId="31" xfId="0" applyNumberFormat="1" applyFont="1" applyFill="1" applyBorder="1" applyAlignment="1">
      <alignment horizontal="center" vertical="top" wrapText="1"/>
    </xf>
    <xf numFmtId="49" fontId="111" fillId="3" borderId="31" xfId="0" applyNumberFormat="1" applyFont="1" applyFill="1" applyBorder="1" applyAlignment="1">
      <alignment horizontal="right" vertical="top" wrapText="1"/>
    </xf>
    <xf numFmtId="0" fontId="111" fillId="3" borderId="1" xfId="0" applyFont="1" applyFill="1" applyBorder="1" applyAlignment="1">
      <alignment wrapText="1"/>
    </xf>
    <xf numFmtId="0" fontId="111" fillId="3" borderId="1" xfId="0" applyFont="1" applyFill="1" applyBorder="1" applyAlignment="1">
      <alignment vertical="top" wrapText="1"/>
    </xf>
    <xf numFmtId="0" fontId="110" fillId="3" borderId="1" xfId="0" applyFont="1" applyFill="1" applyBorder="1" applyAlignment="1">
      <alignment horizontal="center" vertical="top"/>
    </xf>
    <xf numFmtId="4" fontId="110" fillId="3" borderId="1" xfId="0" applyNumberFormat="1" applyFont="1" applyFill="1" applyBorder="1" applyAlignment="1">
      <alignment horizontal="center" vertical="top" wrapText="1"/>
    </xf>
    <xf numFmtId="4" fontId="110" fillId="3" borderId="1" xfId="0" applyNumberFormat="1" applyFont="1" applyFill="1" applyBorder="1" applyAlignment="1">
      <alignment horizontal="right" vertical="top"/>
    </xf>
    <xf numFmtId="49" fontId="110" fillId="3" borderId="13" xfId="0" applyNumberFormat="1" applyFont="1" applyFill="1" applyBorder="1" applyAlignment="1">
      <alignment vertical="center" wrapText="1"/>
    </xf>
    <xf numFmtId="4" fontId="111" fillId="3" borderId="0" xfId="0" applyNumberFormat="1" applyFont="1" applyFill="1"/>
    <xf numFmtId="0" fontId="128" fillId="3" borderId="0" xfId="0" applyFont="1" applyFill="1" applyAlignment="1">
      <alignment horizontal="center" vertical="center"/>
    </xf>
    <xf numFmtId="4" fontId="128" fillId="3" borderId="0" xfId="0" applyNumberFormat="1" applyFont="1" applyFill="1" applyAlignment="1">
      <alignment horizontal="center" vertical="center"/>
    </xf>
    <xf numFmtId="0" fontId="110" fillId="3" borderId="30" xfId="0" applyFont="1" applyFill="1" applyBorder="1" applyAlignment="1">
      <alignment horizontal="center" vertical="center"/>
    </xf>
    <xf numFmtId="0" fontId="110" fillId="3" borderId="33" xfId="0" applyFont="1" applyFill="1" applyBorder="1" applyAlignment="1">
      <alignment horizontal="center" vertical="center"/>
    </xf>
    <xf numFmtId="0" fontId="110" fillId="3" borderId="29" xfId="0" applyFont="1" applyFill="1" applyBorder="1" applyAlignment="1">
      <alignment horizontal="center" vertical="center"/>
    </xf>
    <xf numFmtId="0" fontId="7" fillId="3" borderId="33" xfId="59" applyFont="1" applyFill="1" applyBorder="1" applyAlignment="1">
      <alignment horizontal="center"/>
    </xf>
    <xf numFmtId="213" fontId="110" fillId="3" borderId="33" xfId="0" applyNumberFormat="1" applyFont="1" applyFill="1" applyBorder="1" applyAlignment="1">
      <alignment horizontal="center" vertical="center"/>
    </xf>
    <xf numFmtId="4" fontId="111" fillId="3" borderId="32" xfId="2" applyNumberFormat="1" applyFont="1" applyFill="1" applyBorder="1" applyAlignment="1">
      <alignment horizontal="center" vertical="top"/>
    </xf>
    <xf numFmtId="49" fontId="110" fillId="3" borderId="0" xfId="2" applyNumberFormat="1" applyFont="1" applyFill="1" applyAlignment="1" applyProtection="1">
      <alignment horizontal="justify" vertical="top"/>
      <protection hidden="1"/>
    </xf>
    <xf numFmtId="4" fontId="128" fillId="3" borderId="32" xfId="0" applyNumberFormat="1" applyFont="1" applyFill="1" applyBorder="1" applyAlignment="1">
      <alignment horizontal="center" vertical="center"/>
    </xf>
    <xf numFmtId="0" fontId="129" fillId="3" borderId="0" xfId="0" quotePrefix="1" applyFont="1" applyFill="1" applyAlignment="1">
      <alignment vertical="top" wrapText="1"/>
    </xf>
    <xf numFmtId="49" fontId="110" fillId="3" borderId="4" xfId="0" applyNumberFormat="1" applyFont="1" applyFill="1" applyBorder="1" applyAlignment="1">
      <alignment horizontal="left" vertical="top" wrapText="1"/>
    </xf>
    <xf numFmtId="49" fontId="111" fillId="3" borderId="4" xfId="0" applyNumberFormat="1" applyFont="1" applyFill="1" applyBorder="1" applyAlignment="1">
      <alignment horizontal="center" vertical="top" wrapText="1"/>
    </xf>
    <xf numFmtId="4" fontId="110" fillId="3" borderId="4" xfId="0" applyNumberFormat="1" applyFont="1" applyFill="1" applyBorder="1" applyAlignment="1">
      <alignment horizontal="right" vertical="center" wrapText="1"/>
    </xf>
    <xf numFmtId="4" fontId="110" fillId="3" borderId="1" xfId="0" applyNumberFormat="1" applyFont="1" applyFill="1" applyBorder="1" applyAlignment="1">
      <alignment horizontal="center" vertical="top"/>
    </xf>
    <xf numFmtId="0" fontId="93" fillId="46" borderId="1" xfId="2" applyFont="1" applyFill="1" applyBorder="1" applyAlignment="1">
      <alignment horizontal="justify" vertical="center"/>
    </xf>
    <xf numFmtId="0" fontId="91" fillId="46" borderId="0" xfId="7" applyFont="1" applyFill="1"/>
    <xf numFmtId="177" fontId="93" fillId="46" borderId="1" xfId="2" applyNumberFormat="1" applyFont="1" applyFill="1" applyBorder="1" applyAlignment="1">
      <alignment horizontal="right" vertical="center" indent="1"/>
    </xf>
    <xf numFmtId="0" fontId="93" fillId="4" borderId="1" xfId="2" applyFont="1" applyFill="1" applyBorder="1" applyAlignment="1">
      <alignment horizontal="justify" vertical="center"/>
    </xf>
    <xf numFmtId="0" fontId="91" fillId="4" borderId="0" xfId="7" applyFont="1" applyFill="1"/>
    <xf numFmtId="177" fontId="93" fillId="4" borderId="1" xfId="2" applyNumberFormat="1" applyFont="1" applyFill="1" applyBorder="1" applyAlignment="1">
      <alignment horizontal="right" vertical="center" indent="1"/>
    </xf>
    <xf numFmtId="0" fontId="91" fillId="46" borderId="0" xfId="7" applyFont="1" applyFill="1" applyAlignment="1">
      <alignment horizontal="right" vertical="center"/>
    </xf>
    <xf numFmtId="49" fontId="97" fillId="46" borderId="0" xfId="35" applyNumberFormat="1" applyFont="1" applyFill="1" applyAlignment="1">
      <alignment vertical="center"/>
    </xf>
    <xf numFmtId="0" fontId="91" fillId="46" borderId="0" xfId="7" applyFont="1" applyFill="1" applyAlignment="1">
      <alignment vertical="center"/>
    </xf>
    <xf numFmtId="0" fontId="91" fillId="4" borderId="0" xfId="7" applyFont="1" applyFill="1" applyAlignment="1">
      <alignment horizontal="right" vertical="center"/>
    </xf>
    <xf numFmtId="49" fontId="97" fillId="4" borderId="0" xfId="35" applyNumberFormat="1" applyFont="1" applyFill="1" applyAlignment="1">
      <alignment vertical="center"/>
    </xf>
    <xf numFmtId="0" fontId="91" fillId="4" borderId="0" xfId="7" applyFont="1" applyFill="1" applyAlignment="1">
      <alignment vertical="center"/>
    </xf>
    <xf numFmtId="4" fontId="7" fillId="3" borderId="32" xfId="0" applyNumberFormat="1" applyFont="1" applyFill="1" applyBorder="1" applyAlignment="1">
      <alignment vertical="center"/>
    </xf>
    <xf numFmtId="0" fontId="110" fillId="3" borderId="2" xfId="0" applyFont="1" applyFill="1" applyBorder="1" applyAlignment="1">
      <alignment vertical="center"/>
    </xf>
    <xf numFmtId="178" fontId="128" fillId="3" borderId="0" xfId="0" applyNumberFormat="1" applyFont="1" applyFill="1" applyAlignment="1">
      <alignment horizontal="center" vertical="top"/>
    </xf>
    <xf numFmtId="178" fontId="130" fillId="3" borderId="0" xfId="0" applyNumberFormat="1" applyFont="1" applyFill="1" applyAlignment="1">
      <alignment horizontal="center" vertical="top"/>
    </xf>
    <xf numFmtId="4" fontId="128" fillId="3" borderId="32" xfId="0" applyNumberFormat="1" applyFont="1" applyFill="1" applyBorder="1" applyAlignment="1">
      <alignment horizontal="right" vertical="center"/>
    </xf>
    <xf numFmtId="0" fontId="125" fillId="3" borderId="0" xfId="0" applyFont="1" applyFill="1" applyAlignment="1">
      <alignment vertical="top" wrapText="1"/>
    </xf>
    <xf numFmtId="0" fontId="110" fillId="3" borderId="32" xfId="0" applyFont="1" applyFill="1" applyBorder="1"/>
    <xf numFmtId="0" fontId="107" fillId="3" borderId="32" xfId="0" applyFont="1" applyFill="1" applyBorder="1" applyAlignment="1">
      <alignment vertical="top"/>
    </xf>
    <xf numFmtId="0" fontId="92" fillId="3" borderId="0" xfId="0" applyFont="1" applyFill="1" applyAlignment="1">
      <alignment vertical="top" wrapText="1"/>
    </xf>
    <xf numFmtId="4" fontId="111" fillId="3" borderId="0" xfId="0" applyNumberFormat="1" applyFont="1" applyFill="1" applyAlignment="1">
      <alignment horizontal="center" vertical="top" wrapText="1"/>
    </xf>
    <xf numFmtId="0" fontId="107" fillId="3" borderId="0" xfId="0" applyFont="1" applyFill="1" applyAlignment="1">
      <alignment vertical="top" wrapText="1"/>
    </xf>
    <xf numFmtId="0" fontId="107" fillId="3" borderId="0" xfId="0" quotePrefix="1" applyFont="1" applyFill="1" applyAlignment="1">
      <alignment vertical="top" wrapText="1"/>
    </xf>
    <xf numFmtId="4" fontId="128" fillId="3" borderId="32" xfId="0" applyNumberFormat="1" applyFont="1" applyFill="1" applyBorder="1" applyAlignment="1">
      <alignment vertical="center"/>
    </xf>
    <xf numFmtId="0" fontId="7" fillId="3" borderId="0" xfId="0" applyFont="1" applyFill="1" applyAlignment="1">
      <alignment wrapText="1"/>
    </xf>
    <xf numFmtId="0" fontId="128" fillId="3" borderId="32" xfId="0" applyFont="1" applyFill="1" applyBorder="1" applyAlignment="1">
      <alignment horizontal="center"/>
    </xf>
    <xf numFmtId="4" fontId="128" fillId="3" borderId="32" xfId="0" applyNumberFormat="1" applyFont="1" applyFill="1" applyBorder="1" applyAlignment="1">
      <alignment horizontal="right" wrapText="1"/>
    </xf>
    <xf numFmtId="0" fontId="110" fillId="3" borderId="0" xfId="0" applyFont="1" applyFill="1" applyAlignment="1">
      <alignment vertical="top" wrapText="1"/>
    </xf>
    <xf numFmtId="49" fontId="111" fillId="3" borderId="0" xfId="2" applyNumberFormat="1" applyFont="1" applyFill="1" applyAlignment="1">
      <alignment horizontal="left" vertical="top" wrapText="1"/>
    </xf>
    <xf numFmtId="4" fontId="128" fillId="3" borderId="0" xfId="0" applyNumberFormat="1" applyFont="1" applyFill="1" applyAlignment="1">
      <alignment horizontal="right" vertical="center"/>
    </xf>
    <xf numFmtId="0" fontId="111" fillId="3" borderId="0" xfId="0" quotePrefix="1" applyFont="1" applyFill="1" applyAlignment="1">
      <alignment horizontal="justify" vertical="center"/>
    </xf>
    <xf numFmtId="4" fontId="7" fillId="3" borderId="32" xfId="0" applyNumberFormat="1" applyFont="1" applyFill="1" applyBorder="1"/>
    <xf numFmtId="0" fontId="128" fillId="3" borderId="32" xfId="0" applyFont="1" applyFill="1" applyBorder="1" applyAlignment="1">
      <alignment vertical="center"/>
    </xf>
    <xf numFmtId="0" fontId="128" fillId="3" borderId="0" xfId="0" applyFont="1" applyFill="1" applyAlignment="1">
      <alignment vertical="center"/>
    </xf>
    <xf numFmtId="4" fontId="128" fillId="3" borderId="0" xfId="0" applyNumberFormat="1" applyFont="1" applyFill="1" applyAlignment="1">
      <alignment horizontal="right" vertical="center" wrapText="1"/>
    </xf>
    <xf numFmtId="0" fontId="111" fillId="3" borderId="0" xfId="0" applyFont="1" applyFill="1" applyAlignment="1">
      <alignment horizontal="right" vertical="top" wrapText="1"/>
    </xf>
    <xf numFmtId="0" fontId="6" fillId="3" borderId="0" xfId="0" applyFont="1" applyFill="1" applyAlignment="1">
      <alignment horizontal="justify" vertical="center"/>
    </xf>
    <xf numFmtId="0" fontId="110" fillId="3" borderId="0" xfId="0" applyFont="1" applyFill="1"/>
    <xf numFmtId="49" fontId="110" fillId="3" borderId="0" xfId="2" applyNumberFormat="1" applyFont="1" applyFill="1" applyAlignment="1">
      <alignment horizontal="left" vertical="top" wrapText="1"/>
    </xf>
    <xf numFmtId="0" fontId="92" fillId="3" borderId="2" xfId="0" applyFont="1" applyFill="1" applyBorder="1" applyAlignment="1">
      <alignment vertical="center"/>
    </xf>
    <xf numFmtId="0" fontId="92" fillId="3" borderId="2" xfId="0" applyFont="1" applyFill="1" applyBorder="1" applyAlignment="1">
      <alignment horizontal="center" vertical="top"/>
    </xf>
    <xf numFmtId="4" fontId="92" fillId="3" borderId="2" xfId="0" applyNumberFormat="1" applyFont="1" applyFill="1" applyBorder="1" applyAlignment="1">
      <alignment horizontal="center" vertical="top"/>
    </xf>
    <xf numFmtId="4" fontId="92" fillId="3" borderId="2" xfId="0" applyNumberFormat="1" applyFont="1" applyFill="1" applyBorder="1" applyAlignment="1">
      <alignment horizontal="right" vertical="center" wrapText="1"/>
    </xf>
    <xf numFmtId="178" fontId="132" fillId="3" borderId="0" xfId="0" applyNumberFormat="1" applyFont="1" applyFill="1" applyAlignment="1">
      <alignment horizontal="center" vertical="top"/>
    </xf>
    <xf numFmtId="4" fontId="110" fillId="3" borderId="1" xfId="0" applyNumberFormat="1" applyFont="1" applyFill="1" applyBorder="1" applyAlignment="1">
      <alignment horizontal="center"/>
    </xf>
    <xf numFmtId="0" fontId="110" fillId="3" borderId="2" xfId="0" applyFont="1" applyFill="1" applyBorder="1" applyAlignment="1">
      <alignment horizontal="right"/>
    </xf>
    <xf numFmtId="4" fontId="110" fillId="3" borderId="2" xfId="1" applyNumberFormat="1" applyFont="1" applyFill="1" applyBorder="1" applyAlignment="1">
      <alignment horizontal="right" wrapText="1"/>
    </xf>
    <xf numFmtId="4" fontId="110" fillId="3" borderId="2" xfId="0" applyNumberFormat="1" applyFont="1" applyFill="1" applyBorder="1" applyAlignment="1">
      <alignment horizontal="right"/>
    </xf>
    <xf numFmtId="4" fontId="110" fillId="3" borderId="32" xfId="0" applyNumberFormat="1" applyFont="1" applyFill="1" applyBorder="1" applyAlignment="1">
      <alignment horizontal="right" wrapText="1"/>
    </xf>
    <xf numFmtId="0" fontId="110" fillId="3" borderId="0" xfId="0" applyFont="1" applyFill="1" applyAlignment="1">
      <alignment vertical="center" wrapText="1"/>
    </xf>
    <xf numFmtId="0" fontId="110" fillId="3" borderId="32" xfId="0" applyFont="1" applyFill="1" applyBorder="1" applyAlignment="1">
      <alignment vertical="center" wrapText="1"/>
    </xf>
    <xf numFmtId="2" fontId="111" fillId="3" borderId="4" xfId="0" applyNumberFormat="1" applyFont="1" applyFill="1" applyBorder="1" applyAlignment="1">
      <alignment horizontal="right" vertical="top" wrapText="1"/>
    </xf>
    <xf numFmtId="214" fontId="18" fillId="0" borderId="0" xfId="384" applyNumberFormat="1"/>
    <xf numFmtId="0" fontId="18" fillId="0" borderId="0" xfId="384"/>
    <xf numFmtId="213" fontId="18" fillId="0" borderId="0" xfId="384" applyNumberFormat="1"/>
    <xf numFmtId="214" fontId="133" fillId="0" borderId="0" xfId="384" applyNumberFormat="1" applyFont="1" applyAlignment="1">
      <alignment vertical="top" wrapText="1"/>
    </xf>
    <xf numFmtId="213" fontId="133" fillId="0" borderId="0" xfId="384" applyNumberFormat="1" applyFont="1" applyAlignment="1">
      <alignment vertical="top" wrapText="1"/>
    </xf>
    <xf numFmtId="214" fontId="133" fillId="0" borderId="0" xfId="384" applyNumberFormat="1" applyFont="1"/>
    <xf numFmtId="214" fontId="18" fillId="0" borderId="0" xfId="384" quotePrefix="1" applyNumberFormat="1"/>
    <xf numFmtId="213" fontId="18" fillId="49" borderId="0" xfId="384" applyNumberFormat="1" applyFill="1"/>
    <xf numFmtId="213" fontId="18" fillId="0" borderId="0" xfId="385" applyNumberFormat="1" applyProtection="1">
      <protection locked="0"/>
    </xf>
    <xf numFmtId="214" fontId="18" fillId="0" borderId="0" xfId="384" quotePrefix="1" applyNumberFormat="1" applyAlignment="1">
      <alignment wrapText="1"/>
    </xf>
    <xf numFmtId="214" fontId="133" fillId="0" borderId="0" xfId="385" quotePrefix="1" applyNumberFormat="1" applyFont="1"/>
    <xf numFmtId="0" fontId="18" fillId="0" borderId="0" xfId="385"/>
    <xf numFmtId="213" fontId="133" fillId="0" borderId="0" xfId="385" applyNumberFormat="1" applyFont="1"/>
    <xf numFmtId="213" fontId="133" fillId="0" borderId="0" xfId="385" applyNumberFormat="1" applyFont="1" applyProtection="1">
      <protection locked="0"/>
    </xf>
    <xf numFmtId="213" fontId="18" fillId="0" borderId="0" xfId="385" applyNumberFormat="1"/>
    <xf numFmtId="0" fontId="1" fillId="0" borderId="0" xfId="385" applyFont="1"/>
    <xf numFmtId="214" fontId="18" fillId="0" borderId="0" xfId="385" quotePrefix="1" applyNumberFormat="1"/>
    <xf numFmtId="213" fontId="18" fillId="0" borderId="0" xfId="385" applyNumberFormat="1" applyAlignment="1">
      <alignment horizontal="right"/>
    </xf>
    <xf numFmtId="0" fontId="18" fillId="0" borderId="33" xfId="384" applyBorder="1"/>
    <xf numFmtId="213" fontId="135" fillId="50" borderId="33" xfId="384" applyNumberFormat="1" applyFont="1" applyFill="1" applyBorder="1" applyProtection="1">
      <protection locked="0"/>
    </xf>
    <xf numFmtId="213" fontId="18" fillId="0" borderId="33" xfId="384" applyNumberFormat="1" applyBorder="1"/>
    <xf numFmtId="214" fontId="133" fillId="0" borderId="0" xfId="384" applyNumberFormat="1" applyFont="1" applyAlignment="1">
      <alignment wrapText="1"/>
    </xf>
    <xf numFmtId="0" fontId="133" fillId="0" borderId="0" xfId="384" applyFont="1" applyAlignment="1">
      <alignment wrapText="1"/>
    </xf>
    <xf numFmtId="214" fontId="133" fillId="0" borderId="0" xfId="384" quotePrefix="1" applyNumberFormat="1" applyFont="1"/>
    <xf numFmtId="214" fontId="18" fillId="0" borderId="0" xfId="384" quotePrefix="1" applyNumberFormat="1" applyAlignment="1">
      <alignment horizontal="left" wrapText="1"/>
    </xf>
    <xf numFmtId="214" fontId="18" fillId="0" borderId="0" xfId="384" quotePrefix="1" applyNumberFormat="1" applyAlignment="1">
      <alignment horizontal="left"/>
    </xf>
    <xf numFmtId="213" fontId="18" fillId="0" borderId="0" xfId="384" quotePrefix="1" applyNumberFormat="1" applyAlignment="1">
      <alignment horizontal="left"/>
    </xf>
    <xf numFmtId="0" fontId="18" fillId="0" borderId="0" xfId="384" quotePrefix="1"/>
    <xf numFmtId="213" fontId="135" fillId="50" borderId="0" xfId="384" applyNumberFormat="1" applyFont="1" applyFill="1" applyProtection="1">
      <protection locked="0"/>
    </xf>
    <xf numFmtId="214" fontId="18" fillId="0" borderId="0" xfId="384" quotePrefix="1" applyNumberFormat="1" applyAlignment="1">
      <alignment vertical="top" wrapText="1"/>
    </xf>
    <xf numFmtId="214" fontId="18" fillId="0" borderId="0" xfId="384" quotePrefix="1" applyNumberFormat="1" applyAlignment="1">
      <alignment horizontal="left" vertical="top" wrapText="1"/>
    </xf>
    <xf numFmtId="0" fontId="18" fillId="0" borderId="0" xfId="384" applyAlignment="1">
      <alignment horizontal="center"/>
    </xf>
    <xf numFmtId="214" fontId="18" fillId="0" borderId="0" xfId="384" applyNumberFormat="1" applyAlignment="1">
      <alignment horizontal="left" vertical="top" wrapText="1"/>
    </xf>
    <xf numFmtId="214" fontId="136" fillId="0" borderId="0" xfId="384" quotePrefix="1" applyNumberFormat="1" applyFont="1" applyAlignment="1">
      <alignment horizontal="left" vertical="top" wrapText="1"/>
    </xf>
    <xf numFmtId="214" fontId="136" fillId="0" borderId="0" xfId="384" quotePrefix="1" applyNumberFormat="1" applyFont="1" applyAlignment="1">
      <alignment horizontal="left" wrapText="1"/>
    </xf>
    <xf numFmtId="214" fontId="18" fillId="0" borderId="0" xfId="384" quotePrefix="1" applyNumberFormat="1" applyAlignment="1">
      <alignment horizontal="center" wrapText="1"/>
    </xf>
    <xf numFmtId="214" fontId="18" fillId="0" borderId="0" xfId="384" applyNumberFormat="1" applyAlignment="1">
      <alignment horizontal="left" wrapText="1"/>
    </xf>
    <xf numFmtId="213" fontId="18" fillId="0" borderId="0" xfId="384" applyNumberFormat="1" applyAlignment="1">
      <alignment horizontal="center"/>
    </xf>
    <xf numFmtId="214" fontId="0" fillId="0" borderId="0" xfId="0" applyNumberFormat="1"/>
    <xf numFmtId="0" fontId="0" fillId="0" borderId="0" xfId="0" quotePrefix="1"/>
    <xf numFmtId="213" fontId="135" fillId="50" borderId="0" xfId="0" applyNumberFormat="1" applyFont="1" applyFill="1" applyProtection="1">
      <protection locked="0"/>
    </xf>
    <xf numFmtId="213" fontId="0" fillId="0" borderId="0" xfId="0" applyNumberFormat="1"/>
    <xf numFmtId="214" fontId="18" fillId="0" borderId="0" xfId="384" applyNumberFormat="1" applyAlignment="1">
      <alignment wrapText="1"/>
    </xf>
    <xf numFmtId="0" fontId="66" fillId="0" borderId="0" xfId="0" applyFont="1"/>
    <xf numFmtId="2" fontId="122" fillId="0" borderId="0" xfId="0" applyNumberFormat="1" applyFont="1"/>
    <xf numFmtId="2" fontId="66" fillId="0" borderId="0" xfId="0" applyNumberFormat="1" applyFont="1" applyAlignment="1">
      <alignment horizontal="center" vertical="center"/>
    </xf>
    <xf numFmtId="2" fontId="66" fillId="0" borderId="0" xfId="0" applyNumberFormat="1" applyFont="1"/>
    <xf numFmtId="214" fontId="122" fillId="0" borderId="0" xfId="0" quotePrefix="1" applyNumberFormat="1" applyFont="1"/>
    <xf numFmtId="2" fontId="133" fillId="0" borderId="0" xfId="384" quotePrefix="1" applyNumberFormat="1" applyFont="1" applyAlignment="1">
      <alignment horizontal="left"/>
    </xf>
    <xf numFmtId="213" fontId="133" fillId="0" borderId="0" xfId="384" quotePrefix="1" applyNumberFormat="1" applyFont="1"/>
    <xf numFmtId="214" fontId="137" fillId="0" borderId="0" xfId="384" applyNumberFormat="1" applyFont="1"/>
    <xf numFmtId="213" fontId="84" fillId="0" borderId="0" xfId="384" applyNumberFormat="1" applyFont="1" applyProtection="1">
      <protection locked="0"/>
    </xf>
    <xf numFmtId="213" fontId="137" fillId="49" borderId="0" xfId="384" applyNumberFormat="1" applyFont="1" applyFill="1"/>
    <xf numFmtId="214" fontId="122" fillId="0" borderId="0" xfId="0" applyNumberFormat="1" applyFont="1"/>
    <xf numFmtId="0" fontId="66" fillId="0" borderId="0" xfId="0" applyFont="1" applyAlignment="1">
      <alignment horizontal="center" vertical="center"/>
    </xf>
    <xf numFmtId="213" fontId="66" fillId="0" borderId="0" xfId="0" applyNumberFormat="1" applyFont="1"/>
    <xf numFmtId="2" fontId="18" fillId="0" borderId="0" xfId="384" quotePrefix="1" applyNumberFormat="1" applyAlignment="1">
      <alignment horizontal="left" wrapText="1"/>
    </xf>
    <xf numFmtId="2" fontId="18" fillId="0" borderId="0" xfId="384" applyNumberFormat="1"/>
    <xf numFmtId="2" fontId="18" fillId="0" borderId="0" xfId="384" quotePrefix="1" applyNumberFormat="1"/>
    <xf numFmtId="2" fontId="18" fillId="0" borderId="0" xfId="384" applyNumberFormat="1" applyAlignment="1">
      <alignment horizontal="left" wrapText="1"/>
    </xf>
    <xf numFmtId="213" fontId="135" fillId="0" borderId="0" xfId="384" applyNumberFormat="1" applyFont="1" applyProtection="1">
      <protection locked="0"/>
    </xf>
    <xf numFmtId="0" fontId="139" fillId="0" borderId="0" xfId="0" applyFont="1"/>
    <xf numFmtId="214" fontId="140" fillId="0" borderId="0" xfId="0" quotePrefix="1" applyNumberFormat="1" applyFont="1"/>
    <xf numFmtId="214" fontId="135" fillId="0" borderId="0" xfId="0" applyNumberFormat="1" applyFont="1" applyProtection="1">
      <protection locked="0"/>
    </xf>
    <xf numFmtId="214" fontId="135" fillId="50" borderId="0" xfId="0" applyNumberFormat="1" applyFont="1" applyFill="1" applyProtection="1">
      <protection locked="0"/>
    </xf>
    <xf numFmtId="214" fontId="0" fillId="0" borderId="0" xfId="0" quotePrefix="1" applyNumberFormat="1"/>
    <xf numFmtId="214" fontId="133" fillId="0" borderId="0" xfId="384" quotePrefix="1" applyNumberFormat="1" applyFont="1" applyAlignment="1">
      <alignment wrapText="1"/>
    </xf>
    <xf numFmtId="214" fontId="133" fillId="0" borderId="0" xfId="384" quotePrefix="1" applyNumberFormat="1" applyFont="1" applyAlignment="1">
      <alignment horizontal="left" vertical="top" wrapText="1"/>
    </xf>
    <xf numFmtId="214" fontId="18" fillId="0" borderId="0" xfId="384" quotePrefix="1" applyNumberFormat="1" applyAlignment="1">
      <alignment horizontal="left" vertical="center" wrapText="1"/>
    </xf>
    <xf numFmtId="214" fontId="18" fillId="0" borderId="0" xfId="384" applyNumberFormat="1" applyAlignment="1">
      <alignment horizontal="left" vertical="center" wrapText="1"/>
    </xf>
    <xf numFmtId="0" fontId="18" fillId="0" borderId="0" xfId="384" applyAlignment="1">
      <alignment wrapText="1"/>
    </xf>
    <xf numFmtId="213" fontId="18" fillId="0" borderId="0" xfId="384" applyNumberFormat="1" applyAlignment="1">
      <alignment wrapText="1"/>
    </xf>
    <xf numFmtId="213" fontId="18" fillId="0" borderId="0" xfId="384" applyNumberFormat="1" applyProtection="1">
      <protection locked="0"/>
    </xf>
    <xf numFmtId="214" fontId="18" fillId="0" borderId="0" xfId="384" quotePrefix="1" applyNumberFormat="1" applyProtection="1">
      <protection hidden="1"/>
    </xf>
    <xf numFmtId="0" fontId="18" fillId="0" borderId="0" xfId="384" applyProtection="1">
      <protection hidden="1"/>
    </xf>
    <xf numFmtId="214" fontId="18" fillId="0" borderId="0" xfId="384" applyNumberFormat="1" applyProtection="1">
      <protection hidden="1"/>
    </xf>
    <xf numFmtId="0" fontId="18" fillId="0" borderId="0" xfId="384" quotePrefix="1" applyAlignment="1">
      <alignment wrapText="1"/>
    </xf>
    <xf numFmtId="213" fontId="18" fillId="0" borderId="0" xfId="384" quotePrefix="1" applyNumberFormat="1"/>
    <xf numFmtId="2" fontId="133" fillId="0" borderId="0" xfId="384" quotePrefix="1" applyNumberFormat="1" applyFont="1" applyAlignment="1">
      <alignment wrapText="1"/>
    </xf>
    <xf numFmtId="2" fontId="133" fillId="0" borderId="0" xfId="384" quotePrefix="1" applyNumberFormat="1" applyFont="1"/>
    <xf numFmtId="2" fontId="133" fillId="0" borderId="0" xfId="384" quotePrefix="1" applyNumberFormat="1" applyFont="1" applyAlignment="1">
      <alignment horizontal="left" wrapText="1"/>
    </xf>
    <xf numFmtId="2" fontId="18" fillId="0" borderId="0" xfId="384" quotePrefix="1" applyNumberFormat="1" applyAlignment="1">
      <alignment wrapText="1"/>
    </xf>
    <xf numFmtId="2" fontId="0" fillId="0" borderId="0" xfId="0" quotePrefix="1" applyNumberFormat="1"/>
    <xf numFmtId="2" fontId="0" fillId="0" borderId="0" xfId="0" applyNumberFormat="1"/>
    <xf numFmtId="213" fontId="136" fillId="0" borderId="0" xfId="0" applyNumberFormat="1" applyFont="1"/>
    <xf numFmtId="0" fontId="18" fillId="0" borderId="0" xfId="384" applyAlignment="1">
      <alignment vertical="top"/>
    </xf>
    <xf numFmtId="0" fontId="133" fillId="0" borderId="0" xfId="384" quotePrefix="1" applyFont="1" applyAlignment="1">
      <alignment vertical="top"/>
    </xf>
    <xf numFmtId="0" fontId="18" fillId="0" borderId="33" xfId="384" applyBorder="1" applyAlignment="1">
      <alignment vertical="top"/>
    </xf>
    <xf numFmtId="0" fontId="18" fillId="0" borderId="0" xfId="384" quotePrefix="1" applyAlignment="1">
      <alignment vertical="top"/>
    </xf>
    <xf numFmtId="0" fontId="18" fillId="0" borderId="0" xfId="384" applyAlignment="1">
      <alignment vertical="top" wrapText="1"/>
    </xf>
    <xf numFmtId="0" fontId="0" fillId="0" borderId="0" xfId="0" quotePrefix="1" applyAlignment="1">
      <alignment vertical="top"/>
    </xf>
    <xf numFmtId="0" fontId="0" fillId="0" borderId="0" xfId="0" applyAlignment="1">
      <alignment vertical="top"/>
    </xf>
    <xf numFmtId="0" fontId="18" fillId="0" borderId="0" xfId="384" quotePrefix="1" applyAlignment="1">
      <alignment vertical="top" wrapText="1"/>
    </xf>
    <xf numFmtId="0" fontId="136" fillId="0" borderId="0" xfId="384" applyFont="1" applyAlignment="1">
      <alignment vertical="top"/>
    </xf>
    <xf numFmtId="2" fontId="91" fillId="3" borderId="2" xfId="20" applyNumberFormat="1" applyFont="1" applyFill="1" applyBorder="1" applyAlignment="1">
      <alignment horizontal="center"/>
    </xf>
    <xf numFmtId="2" fontId="91" fillId="3" borderId="2" xfId="20" applyNumberFormat="1" applyFont="1" applyFill="1" applyBorder="1" applyAlignment="1">
      <alignment horizontal="right" indent="1"/>
    </xf>
    <xf numFmtId="0" fontId="92" fillId="3" borderId="1" xfId="2" applyFont="1" applyFill="1" applyBorder="1" applyAlignment="1">
      <alignment horizontal="center" vertical="center"/>
    </xf>
    <xf numFmtId="4" fontId="92" fillId="3" borderId="1" xfId="2" applyNumberFormat="1" applyFont="1" applyFill="1" applyBorder="1" applyAlignment="1">
      <alignment horizontal="center" vertical="center"/>
    </xf>
    <xf numFmtId="0" fontId="91" fillId="3" borderId="0" xfId="0" applyFont="1" applyFill="1"/>
    <xf numFmtId="49" fontId="92" fillId="3" borderId="0" xfId="2" applyNumberFormat="1" applyFont="1" applyFill="1" applyAlignment="1">
      <alignment horizontal="center" vertical="top"/>
    </xf>
    <xf numFmtId="4" fontId="92" fillId="3" borderId="32" xfId="0" applyNumberFormat="1" applyFont="1" applyFill="1" applyBorder="1" applyAlignment="1">
      <alignment horizontal="right" vertical="center"/>
    </xf>
    <xf numFmtId="4" fontId="92" fillId="3" borderId="32" xfId="0" applyNumberFormat="1" applyFont="1" applyFill="1" applyBorder="1" applyAlignment="1">
      <alignment horizontal="center" vertical="center"/>
    </xf>
    <xf numFmtId="4" fontId="92" fillId="3" borderId="2" xfId="1" applyNumberFormat="1" applyFont="1" applyFill="1" applyBorder="1" applyAlignment="1">
      <alignment horizontal="center" vertical="center" wrapText="1"/>
    </xf>
    <xf numFmtId="0" fontId="92" fillId="3" borderId="4" xfId="2" applyFont="1" applyFill="1" applyBorder="1" applyAlignment="1">
      <alignment horizontal="center" vertical="top"/>
    </xf>
    <xf numFmtId="4" fontId="92" fillId="3" borderId="4" xfId="2" applyNumberFormat="1" applyFont="1" applyFill="1" applyBorder="1" applyAlignment="1">
      <alignment horizontal="center" vertical="top"/>
    </xf>
    <xf numFmtId="4" fontId="92" fillId="3" borderId="4" xfId="2" applyNumberFormat="1" applyFont="1" applyFill="1" applyBorder="1" applyAlignment="1">
      <alignment horizontal="right" vertical="top"/>
    </xf>
    <xf numFmtId="4" fontId="92" fillId="3" borderId="32" xfId="1" applyNumberFormat="1" applyFont="1" applyFill="1" applyBorder="1" applyAlignment="1">
      <alignment horizontal="center" vertical="center" wrapText="1"/>
    </xf>
    <xf numFmtId="0" fontId="92" fillId="3" borderId="0" xfId="2" applyFont="1" applyFill="1" applyAlignment="1">
      <alignment horizontal="center" vertical="top"/>
    </xf>
    <xf numFmtId="4" fontId="92" fillId="3" borderId="0" xfId="2" applyNumberFormat="1" applyFont="1" applyFill="1" applyAlignment="1">
      <alignment horizontal="center" vertical="top"/>
    </xf>
    <xf numFmtId="0" fontId="92" fillId="3" borderId="2" xfId="2" applyFont="1" applyFill="1" applyBorder="1" applyAlignment="1">
      <alignment horizontal="center" vertical="top"/>
    </xf>
    <xf numFmtId="4" fontId="92" fillId="3" borderId="2" xfId="2" applyNumberFormat="1" applyFont="1" applyFill="1" applyBorder="1" applyAlignment="1">
      <alignment horizontal="center" vertical="top"/>
    </xf>
    <xf numFmtId="4" fontId="92" fillId="3" borderId="2" xfId="1" applyNumberFormat="1" applyFont="1" applyFill="1" applyBorder="1" applyAlignment="1">
      <alignment horizontal="center" vertical="top" wrapText="1"/>
    </xf>
    <xf numFmtId="49" fontId="91" fillId="3" borderId="31" xfId="0" applyNumberFormat="1" applyFont="1" applyFill="1" applyBorder="1" applyAlignment="1">
      <alignment horizontal="center" vertical="top" wrapText="1"/>
    </xf>
    <xf numFmtId="4" fontId="92" fillId="3" borderId="34" xfId="0" applyNumberFormat="1" applyFont="1" applyFill="1" applyBorder="1" applyAlignment="1">
      <alignment horizontal="center" vertical="top" wrapText="1"/>
    </xf>
    <xf numFmtId="4" fontId="92" fillId="3" borderId="34" xfId="0" applyNumberFormat="1" applyFont="1" applyFill="1" applyBorder="1" applyAlignment="1">
      <alignment horizontal="center" vertical="top"/>
    </xf>
    <xf numFmtId="0" fontId="92" fillId="3" borderId="13" xfId="2" applyFont="1" applyFill="1" applyBorder="1" applyAlignment="1">
      <alignment horizontal="center" vertical="center"/>
    </xf>
    <xf numFmtId="4" fontId="92" fillId="3" borderId="13" xfId="2" applyNumberFormat="1" applyFont="1" applyFill="1" applyBorder="1" applyAlignment="1">
      <alignment horizontal="center" vertical="center"/>
    </xf>
    <xf numFmtId="4" fontId="92" fillId="3" borderId="13" xfId="2" applyNumberFormat="1" applyFont="1" applyFill="1" applyBorder="1" applyAlignment="1">
      <alignment horizontal="right" vertical="center"/>
    </xf>
    <xf numFmtId="4" fontId="91" fillId="3" borderId="32" xfId="0" applyNumberFormat="1" applyFont="1" applyFill="1" applyBorder="1" applyAlignment="1">
      <alignment horizontal="center" vertical="top"/>
    </xf>
    <xf numFmtId="4" fontId="111" fillId="3" borderId="0" xfId="0" applyNumberFormat="1" applyFont="1" applyFill="1" applyAlignment="1">
      <alignment horizontal="left" vertical="top" wrapText="1"/>
    </xf>
    <xf numFmtId="4" fontId="114" fillId="3" borderId="13" xfId="2" applyNumberFormat="1" applyFont="1" applyFill="1" applyBorder="1" applyAlignment="1">
      <alignment horizontal="right" vertical="center"/>
    </xf>
    <xf numFmtId="167" fontId="114" fillId="3" borderId="13" xfId="2" applyNumberFormat="1" applyFont="1" applyFill="1" applyBorder="1" applyAlignment="1">
      <alignment horizontal="center" vertical="center"/>
    </xf>
    <xf numFmtId="0" fontId="114" fillId="3" borderId="13" xfId="2" applyFont="1" applyFill="1" applyBorder="1" applyAlignment="1">
      <alignment horizontal="center" vertical="center"/>
    </xf>
    <xf numFmtId="0" fontId="122" fillId="3" borderId="0" xfId="0" applyFont="1" applyFill="1" applyAlignment="1">
      <alignment vertical="center"/>
    </xf>
    <xf numFmtId="178" fontId="111" fillId="3" borderId="0" xfId="0" applyNumberFormat="1" applyFont="1" applyFill="1" applyAlignment="1">
      <alignment horizontal="center" vertical="top"/>
    </xf>
    <xf numFmtId="0" fontId="107" fillId="3" borderId="32" xfId="0" applyFont="1" applyFill="1" applyBorder="1" applyAlignment="1">
      <alignment vertical="center" wrapText="1"/>
    </xf>
    <xf numFmtId="4" fontId="107" fillId="3" borderId="32" xfId="0" applyNumberFormat="1" applyFont="1" applyFill="1" applyBorder="1" applyAlignment="1">
      <alignment horizontal="right" vertical="top"/>
    </xf>
    <xf numFmtId="178" fontId="141" fillId="3" borderId="0" xfId="0" applyNumberFormat="1" applyFont="1" applyFill="1" applyAlignment="1">
      <alignment horizontal="center" vertical="top"/>
    </xf>
    <xf numFmtId="0" fontId="142" fillId="3" borderId="0" xfId="0" applyFont="1" applyFill="1" applyAlignment="1">
      <alignment vertical="top" wrapText="1"/>
    </xf>
    <xf numFmtId="0" fontId="142" fillId="3" borderId="0" xfId="0" applyFont="1" applyFill="1" applyAlignment="1">
      <alignment horizontal="center" vertical="top"/>
    </xf>
    <xf numFmtId="0" fontId="143" fillId="3" borderId="0" xfId="0" applyFont="1" applyFill="1"/>
    <xf numFmtId="4" fontId="142" fillId="3" borderId="0" xfId="0" applyNumberFormat="1" applyFont="1" applyFill="1" applyAlignment="1">
      <alignment horizontal="center" vertical="top"/>
    </xf>
    <xf numFmtId="178" fontId="144" fillId="3" borderId="0" xfId="0" applyNumberFormat="1" applyFont="1" applyFill="1" applyAlignment="1">
      <alignment horizontal="center" vertical="top"/>
    </xf>
    <xf numFmtId="0" fontId="145" fillId="3" borderId="0" xfId="0" applyFont="1" applyFill="1" applyAlignment="1">
      <alignment vertical="top" wrapText="1"/>
    </xf>
    <xf numFmtId="0" fontId="143" fillId="3" borderId="0" xfId="0" applyFont="1" applyFill="1" applyAlignment="1">
      <alignment vertical="center" wrapText="1"/>
    </xf>
    <xf numFmtId="0" fontId="146" fillId="3" borderId="32" xfId="0" applyFont="1" applyFill="1" applyBorder="1" applyAlignment="1">
      <alignment vertical="center"/>
    </xf>
    <xf numFmtId="0" fontId="146" fillId="3" borderId="32" xfId="0" applyFont="1" applyFill="1" applyBorder="1" applyAlignment="1">
      <alignment horizontal="center" vertical="center"/>
    </xf>
    <xf numFmtId="4" fontId="143" fillId="3" borderId="32" xfId="0" applyNumberFormat="1" applyFont="1" applyFill="1" applyBorder="1" applyAlignment="1">
      <alignment vertical="center"/>
    </xf>
    <xf numFmtId="4" fontId="146" fillId="3" borderId="32" xfId="0" applyNumberFormat="1" applyFont="1" applyFill="1" applyBorder="1" applyAlignment="1">
      <alignment horizontal="right" vertical="center"/>
    </xf>
    <xf numFmtId="4" fontId="146" fillId="3" borderId="32" xfId="0" applyNumberFormat="1" applyFont="1" applyFill="1" applyBorder="1" applyAlignment="1">
      <alignment horizontal="center" vertical="center"/>
    </xf>
    <xf numFmtId="4" fontId="146" fillId="3" borderId="32" xfId="0" applyNumberFormat="1" applyFont="1" applyFill="1" applyBorder="1" applyAlignment="1">
      <alignment horizontal="right" vertical="center" wrapText="1"/>
    </xf>
    <xf numFmtId="0" fontId="142" fillId="3" borderId="0" xfId="0" applyFont="1" applyFill="1" applyAlignment="1">
      <alignment wrapText="1"/>
    </xf>
    <xf numFmtId="0" fontId="144" fillId="3" borderId="0" xfId="0" applyFont="1" applyFill="1" applyAlignment="1">
      <alignment horizontal="center" vertical="top"/>
    </xf>
    <xf numFmtId="4" fontId="144" fillId="3" borderId="0" xfId="0" applyNumberFormat="1" applyFont="1" applyFill="1" applyAlignment="1">
      <alignment horizontal="center" vertical="top" wrapText="1"/>
    </xf>
    <xf numFmtId="4" fontId="144" fillId="3" borderId="0" xfId="0" applyNumberFormat="1" applyFont="1" applyFill="1" applyAlignment="1">
      <alignment horizontal="center" vertical="top"/>
    </xf>
    <xf numFmtId="178" fontId="146" fillId="3" borderId="0" xfId="0" applyNumberFormat="1" applyFont="1" applyFill="1" applyAlignment="1">
      <alignment horizontal="center" vertical="top"/>
    </xf>
    <xf numFmtId="0" fontId="144" fillId="3" borderId="32" xfId="0" applyFont="1" applyFill="1" applyBorder="1" applyAlignment="1">
      <alignment vertical="center"/>
    </xf>
    <xf numFmtId="0" fontId="143" fillId="3" borderId="32" xfId="0" applyFont="1" applyFill="1" applyBorder="1"/>
    <xf numFmtId="167" fontId="144" fillId="3" borderId="4" xfId="2" applyNumberFormat="1" applyFont="1" applyFill="1" applyBorder="1" applyAlignment="1">
      <alignment horizontal="center" vertical="top"/>
    </xf>
    <xf numFmtId="0" fontId="144" fillId="3" borderId="4" xfId="2" applyFont="1" applyFill="1" applyBorder="1" applyAlignment="1">
      <alignment horizontal="left" vertical="top"/>
    </xf>
    <xf numFmtId="0" fontId="144" fillId="3" borderId="4" xfId="2" applyFont="1" applyFill="1" applyBorder="1" applyAlignment="1">
      <alignment horizontal="center" vertical="top"/>
    </xf>
    <xf numFmtId="0" fontId="143" fillId="3" borderId="4" xfId="0" applyFont="1" applyFill="1" applyBorder="1"/>
    <xf numFmtId="4" fontId="144" fillId="3" borderId="4" xfId="2" applyNumberFormat="1" applyFont="1" applyFill="1" applyBorder="1" applyAlignment="1">
      <alignment horizontal="center" vertical="top"/>
    </xf>
    <xf numFmtId="4" fontId="144" fillId="3" borderId="4" xfId="2" applyNumberFormat="1" applyFont="1" applyFill="1" applyBorder="1" applyAlignment="1">
      <alignment horizontal="right" vertical="top"/>
    </xf>
    <xf numFmtId="179" fontId="144" fillId="3" borderId="32" xfId="2" applyNumberFormat="1" applyFont="1" applyFill="1" applyBorder="1" applyAlignment="1">
      <alignment horizontal="center" vertical="top"/>
    </xf>
    <xf numFmtId="49" fontId="144" fillId="3" borderId="32" xfId="2" applyNumberFormat="1" applyFont="1" applyFill="1" applyBorder="1" applyAlignment="1" applyProtection="1">
      <alignment horizontal="justify" vertical="top"/>
      <protection hidden="1"/>
    </xf>
    <xf numFmtId="49" fontId="144" fillId="3" borderId="32" xfId="2" applyNumberFormat="1" applyFont="1" applyFill="1" applyBorder="1" applyAlignment="1" applyProtection="1">
      <alignment horizontal="center" vertical="top"/>
      <protection hidden="1"/>
    </xf>
    <xf numFmtId="4" fontId="142" fillId="3" borderId="32" xfId="2" applyNumberFormat="1" applyFont="1" applyFill="1" applyBorder="1" applyAlignment="1">
      <alignment horizontal="center" vertical="top"/>
    </xf>
    <xf numFmtId="164" fontId="142" fillId="3" borderId="0" xfId="2" applyNumberFormat="1" applyFont="1" applyFill="1" applyAlignment="1">
      <alignment vertical="top"/>
    </xf>
    <xf numFmtId="49" fontId="144" fillId="3" borderId="0" xfId="2" applyNumberFormat="1" applyFont="1" applyFill="1" applyAlignment="1" applyProtection="1">
      <alignment horizontal="justify" vertical="top"/>
      <protection hidden="1"/>
    </xf>
    <xf numFmtId="49" fontId="142" fillId="3" borderId="0" xfId="2" applyNumberFormat="1" applyFont="1" applyFill="1" applyAlignment="1">
      <alignment horizontal="center" vertical="top"/>
    </xf>
    <xf numFmtId="49" fontId="144" fillId="3" borderId="0" xfId="2" applyNumberFormat="1" applyFont="1" applyFill="1" applyAlignment="1">
      <alignment horizontal="center" vertical="top"/>
    </xf>
    <xf numFmtId="4" fontId="142" fillId="3" borderId="0" xfId="2" applyNumberFormat="1" applyFont="1" applyFill="1" applyAlignment="1">
      <alignment horizontal="center" vertical="top"/>
    </xf>
    <xf numFmtId="49" fontId="142" fillId="3" borderId="0" xfId="2" applyNumberFormat="1" applyFont="1" applyFill="1" applyAlignment="1">
      <alignment horizontal="justify" vertical="top"/>
    </xf>
    <xf numFmtId="49" fontId="98" fillId="3" borderId="0" xfId="2" applyNumberFormat="1" applyFont="1" applyFill="1" applyAlignment="1" applyProtection="1">
      <alignment horizontal="justify"/>
      <protection hidden="1"/>
    </xf>
    <xf numFmtId="4" fontId="98" fillId="3" borderId="0" xfId="2" applyNumberFormat="1" applyFont="1" applyFill="1" applyAlignment="1" applyProtection="1">
      <alignment horizontal="right" vertical="top"/>
      <protection hidden="1"/>
    </xf>
    <xf numFmtId="166" fontId="144" fillId="3" borderId="0" xfId="0" applyNumberFormat="1" applyFont="1" applyFill="1" applyAlignment="1">
      <alignment horizontal="center" vertical="top"/>
    </xf>
    <xf numFmtId="4" fontId="143" fillId="3" borderId="0" xfId="0" applyNumberFormat="1" applyFont="1" applyFill="1" applyAlignment="1">
      <alignment vertical="center"/>
    </xf>
    <xf numFmtId="0" fontId="18" fillId="0" borderId="0" xfId="384" quotePrefix="1" applyAlignment="1">
      <alignment vertical="top"/>
    </xf>
    <xf numFmtId="214" fontId="18" fillId="0" borderId="0" xfId="384" quotePrefix="1" applyNumberFormat="1" applyAlignment="1">
      <alignment horizontal="left" vertical="top" wrapText="1"/>
    </xf>
    <xf numFmtId="214" fontId="133" fillId="0" borderId="35" xfId="384" applyNumberFormat="1" applyFont="1" applyBorder="1" applyAlignment="1">
      <alignment horizontal="left" vertical="top" wrapText="1"/>
    </xf>
    <xf numFmtId="214" fontId="133" fillId="0" borderId="36" xfId="384" applyNumberFormat="1" applyFont="1" applyBorder="1" applyAlignment="1">
      <alignment horizontal="left" vertical="top" wrapText="1"/>
    </xf>
    <xf numFmtId="214" fontId="133" fillId="0" borderId="37" xfId="384" applyNumberFormat="1" applyFont="1" applyBorder="1" applyAlignment="1">
      <alignment horizontal="left" vertical="top" wrapText="1"/>
    </xf>
    <xf numFmtId="214" fontId="133" fillId="0" borderId="38" xfId="384" applyNumberFormat="1" applyFont="1" applyBorder="1" applyAlignment="1">
      <alignment horizontal="left" vertical="top" wrapText="1"/>
    </xf>
    <xf numFmtId="214" fontId="133" fillId="0" borderId="0" xfId="384" applyNumberFormat="1" applyFont="1" applyAlignment="1">
      <alignment horizontal="left" vertical="top" wrapText="1"/>
    </xf>
    <xf numFmtId="214" fontId="133" fillId="0" borderId="39" xfId="384" applyNumberFormat="1" applyFont="1" applyBorder="1" applyAlignment="1">
      <alignment horizontal="left" vertical="top" wrapText="1"/>
    </xf>
    <xf numFmtId="214" fontId="133" fillId="0" borderId="40" xfId="384" applyNumberFormat="1" applyFont="1" applyBorder="1" applyAlignment="1">
      <alignment horizontal="left" vertical="top" wrapText="1"/>
    </xf>
    <xf numFmtId="214" fontId="133" fillId="0" borderId="1" xfId="384" applyNumberFormat="1" applyFont="1" applyBorder="1" applyAlignment="1">
      <alignment horizontal="left" vertical="top" wrapText="1"/>
    </xf>
    <xf numFmtId="214" fontId="133" fillId="0" borderId="41" xfId="384" applyNumberFormat="1" applyFont="1" applyBorder="1" applyAlignment="1">
      <alignment horizontal="left" vertical="top" wrapText="1"/>
    </xf>
    <xf numFmtId="214" fontId="18" fillId="0" borderId="0" xfId="384" quotePrefix="1" applyNumberFormat="1" applyAlignment="1">
      <alignment horizontal="left" wrapText="1"/>
    </xf>
    <xf numFmtId="0" fontId="18" fillId="0" borderId="0" xfId="384" applyAlignment="1">
      <alignment vertical="top"/>
    </xf>
    <xf numFmtId="214" fontId="18" fillId="0" borderId="0" xfId="384" applyNumberFormat="1" applyAlignment="1">
      <alignment horizontal="left" vertical="top" wrapText="1"/>
    </xf>
    <xf numFmtId="0" fontId="100" fillId="0" borderId="13" xfId="57" applyFont="1" applyBorder="1" applyAlignment="1">
      <alignment vertical="center"/>
    </xf>
    <xf numFmtId="0" fontId="91" fillId="0" borderId="13" xfId="30" applyFont="1" applyBorder="1" applyAlignment="1">
      <alignment vertical="center"/>
    </xf>
    <xf numFmtId="2" fontId="97" fillId="48" borderId="0" xfId="58" applyNumberFormat="1" applyFont="1" applyFill="1" applyBorder="1" applyAlignment="1">
      <alignment horizontal="left" vertical="top" wrapText="1"/>
    </xf>
    <xf numFmtId="0" fontId="96" fillId="48" borderId="0" xfId="0" applyFont="1" applyFill="1" applyAlignment="1">
      <alignment horizontal="left" vertical="top" wrapText="1"/>
    </xf>
    <xf numFmtId="4" fontId="92" fillId="3" borderId="0" xfId="58" applyNumberFormat="1" applyFont="1" applyFill="1" applyBorder="1" applyAlignment="1">
      <alignment horizontal="left" vertical="top" wrapText="1"/>
    </xf>
    <xf numFmtId="0" fontId="96" fillId="3" borderId="0" xfId="0" applyFont="1" applyFill="1" applyAlignment="1">
      <alignment horizontal="left" vertical="top" wrapText="1"/>
    </xf>
    <xf numFmtId="2" fontId="97" fillId="3" borderId="0" xfId="58" quotePrefix="1" applyNumberFormat="1" applyFont="1" applyFill="1" applyBorder="1" applyAlignment="1">
      <alignment horizontal="left" vertical="top" wrapText="1"/>
    </xf>
    <xf numFmtId="2" fontId="97" fillId="3" borderId="0" xfId="58" applyNumberFormat="1" applyFont="1" applyFill="1" applyBorder="1" applyAlignment="1">
      <alignment horizontal="left" vertical="top" wrapText="1"/>
    </xf>
    <xf numFmtId="49" fontId="97" fillId="3" borderId="32" xfId="2" applyNumberFormat="1" applyFont="1" applyFill="1" applyBorder="1" applyAlignment="1" applyProtection="1">
      <alignment horizontal="justify" vertical="top"/>
      <protection hidden="1"/>
    </xf>
    <xf numFmtId="2" fontId="120" fillId="48" borderId="0" xfId="58" applyNumberFormat="1" applyFont="1" applyFill="1" applyBorder="1" applyAlignment="1">
      <alignment horizontal="left" vertical="top" wrapText="1"/>
    </xf>
    <xf numFmtId="0" fontId="98" fillId="48" borderId="0" xfId="0" applyFont="1" applyFill="1" applyAlignment="1">
      <alignment horizontal="left" vertical="top" wrapText="1"/>
    </xf>
    <xf numFmtId="4" fontId="97" fillId="3" borderId="0" xfId="58" applyNumberFormat="1" applyFont="1" applyFill="1" applyBorder="1" applyAlignment="1">
      <alignment horizontal="left" vertical="top" wrapText="1"/>
    </xf>
    <xf numFmtId="0" fontId="110" fillId="3" borderId="2" xfId="2" applyFont="1" applyFill="1" applyBorder="1" applyAlignment="1">
      <alignment horizontal="justify"/>
    </xf>
    <xf numFmtId="0" fontId="92" fillId="3" borderId="2" xfId="2" applyFont="1" applyFill="1" applyBorder="1" applyAlignment="1">
      <alignment horizontal="justify"/>
    </xf>
    <xf numFmtId="0" fontId="110" fillId="3" borderId="2" xfId="2" applyFont="1" applyFill="1" applyBorder="1" applyAlignment="1">
      <alignment horizontal="justify" vertical="top"/>
    </xf>
    <xf numFmtId="0" fontId="110" fillId="3" borderId="32" xfId="2" applyFont="1" applyFill="1" applyBorder="1" applyAlignment="1">
      <alignment horizontal="justify"/>
    </xf>
    <xf numFmtId="0" fontId="110" fillId="3" borderId="32" xfId="2" applyFont="1" applyFill="1" applyBorder="1" applyAlignment="1">
      <alignment horizontal="justify" vertical="top"/>
    </xf>
    <xf numFmtId="0" fontId="111" fillId="3" borderId="0" xfId="0" applyFont="1" applyFill="1" applyAlignment="1">
      <alignment vertical="top" wrapText="1"/>
    </xf>
  </cellXfs>
  <cellStyles count="386">
    <cellStyle name="1.nadstr." xfId="8" xr:uid="{00000000-0005-0000-0000-000000000000}"/>
    <cellStyle name="10% Opis postavke ZD" xfId="63" xr:uid="{00000000-0005-0000-0000-000001000000}"/>
    <cellStyle name="2. nadstr." xfId="9" xr:uid="{00000000-0005-0000-0000-000002000000}"/>
    <cellStyle name="20 % – Poudarek1 2" xfId="64" xr:uid="{00000000-0005-0000-0000-000003000000}"/>
    <cellStyle name="20 % – Poudarek2 2" xfId="65" xr:uid="{00000000-0005-0000-0000-000004000000}"/>
    <cellStyle name="20 % – Poudarek3 2" xfId="66" xr:uid="{00000000-0005-0000-0000-000005000000}"/>
    <cellStyle name="20 % – Poudarek4 2" xfId="67" xr:uid="{00000000-0005-0000-0000-000006000000}"/>
    <cellStyle name="20 % – Poudarek5 2" xfId="68" xr:uid="{00000000-0005-0000-0000-000007000000}"/>
    <cellStyle name="20 % – Poudarek6 2" xfId="69" xr:uid="{00000000-0005-0000-0000-000008000000}"/>
    <cellStyle name="20% - Accent1" xfId="70" xr:uid="{00000000-0005-0000-0000-000009000000}"/>
    <cellStyle name="20% - Accent1 2" xfId="71" xr:uid="{00000000-0005-0000-0000-00000A000000}"/>
    <cellStyle name="20% - Accent2" xfId="72" xr:uid="{00000000-0005-0000-0000-00000B000000}"/>
    <cellStyle name="20% - Accent2 2" xfId="73" xr:uid="{00000000-0005-0000-0000-00000C000000}"/>
    <cellStyle name="20% - Accent3" xfId="74" xr:uid="{00000000-0005-0000-0000-00000D000000}"/>
    <cellStyle name="20% - Accent3 2" xfId="75" xr:uid="{00000000-0005-0000-0000-00000E000000}"/>
    <cellStyle name="20% - Accent4" xfId="76" xr:uid="{00000000-0005-0000-0000-00000F000000}"/>
    <cellStyle name="20% - Accent4 2" xfId="77" xr:uid="{00000000-0005-0000-0000-000010000000}"/>
    <cellStyle name="20% - Accent5" xfId="78" xr:uid="{00000000-0005-0000-0000-000011000000}"/>
    <cellStyle name="20% - Accent6" xfId="79" xr:uid="{00000000-0005-0000-0000-000012000000}"/>
    <cellStyle name="20% - Accent6 2" xfId="80" xr:uid="{00000000-0005-0000-0000-000013000000}"/>
    <cellStyle name="3.nadstr." xfId="10" xr:uid="{00000000-0005-0000-0000-000014000000}"/>
    <cellStyle name="4.nadstr." xfId="11" xr:uid="{00000000-0005-0000-0000-000015000000}"/>
    <cellStyle name="40 % – Poudarek1 2" xfId="81" xr:uid="{00000000-0005-0000-0000-000016000000}"/>
    <cellStyle name="40 % – Poudarek2 2" xfId="82" xr:uid="{00000000-0005-0000-0000-000017000000}"/>
    <cellStyle name="40 % – Poudarek3 2" xfId="83" xr:uid="{00000000-0005-0000-0000-000018000000}"/>
    <cellStyle name="40 % – Poudarek4 2" xfId="84" xr:uid="{00000000-0005-0000-0000-000019000000}"/>
    <cellStyle name="40 % – Poudarek5 2" xfId="85" xr:uid="{00000000-0005-0000-0000-00001A000000}"/>
    <cellStyle name="40 % – Poudarek6 2" xfId="86" xr:uid="{00000000-0005-0000-0000-00001B000000}"/>
    <cellStyle name="40% - Accent1" xfId="87" xr:uid="{00000000-0005-0000-0000-00001C000000}"/>
    <cellStyle name="40% - Accent1 2" xfId="88" xr:uid="{00000000-0005-0000-0000-00001D000000}"/>
    <cellStyle name="40% - Accent2" xfId="89" xr:uid="{00000000-0005-0000-0000-00001E000000}"/>
    <cellStyle name="40% - Accent3" xfId="90" xr:uid="{00000000-0005-0000-0000-00001F000000}"/>
    <cellStyle name="40% - Accent3 2" xfId="91" xr:uid="{00000000-0005-0000-0000-000020000000}"/>
    <cellStyle name="40% - Accent4" xfId="92" xr:uid="{00000000-0005-0000-0000-000021000000}"/>
    <cellStyle name="40% - Accent4 2" xfId="93" xr:uid="{00000000-0005-0000-0000-000022000000}"/>
    <cellStyle name="40% - Accent5" xfId="94" xr:uid="{00000000-0005-0000-0000-000023000000}"/>
    <cellStyle name="40% - Accent5 2" xfId="95" xr:uid="{00000000-0005-0000-0000-000024000000}"/>
    <cellStyle name="40% - Accent6" xfId="96" xr:uid="{00000000-0005-0000-0000-000025000000}"/>
    <cellStyle name="40% - Accent6 2" xfId="97" xr:uid="{00000000-0005-0000-0000-000026000000}"/>
    <cellStyle name="5.nadstr." xfId="12" xr:uid="{00000000-0005-0000-0000-000027000000}"/>
    <cellStyle name="60 % – Poudarek1 2" xfId="98" xr:uid="{00000000-0005-0000-0000-000028000000}"/>
    <cellStyle name="60 % – Poudarek2 2" xfId="99" xr:uid="{00000000-0005-0000-0000-000029000000}"/>
    <cellStyle name="60 % – Poudarek3 2" xfId="100" xr:uid="{00000000-0005-0000-0000-00002A000000}"/>
    <cellStyle name="60 % – Poudarek4 2" xfId="101" xr:uid="{00000000-0005-0000-0000-00002B000000}"/>
    <cellStyle name="60 % – Poudarek5 2" xfId="102" xr:uid="{00000000-0005-0000-0000-00002C000000}"/>
    <cellStyle name="60 % – Poudarek6 2" xfId="103" xr:uid="{00000000-0005-0000-0000-00002D000000}"/>
    <cellStyle name="60% - Accent1" xfId="104" xr:uid="{00000000-0005-0000-0000-00002E000000}"/>
    <cellStyle name="60% - Accent1 2" xfId="105" xr:uid="{00000000-0005-0000-0000-00002F000000}"/>
    <cellStyle name="60% - Accent2" xfId="106" xr:uid="{00000000-0005-0000-0000-000030000000}"/>
    <cellStyle name="60% - Accent2 2" xfId="107" xr:uid="{00000000-0005-0000-0000-000031000000}"/>
    <cellStyle name="60% - Accent3" xfId="108" xr:uid="{00000000-0005-0000-0000-000032000000}"/>
    <cellStyle name="60% - Accent3 2" xfId="109" xr:uid="{00000000-0005-0000-0000-000033000000}"/>
    <cellStyle name="60% - Accent4" xfId="110" xr:uid="{00000000-0005-0000-0000-000034000000}"/>
    <cellStyle name="60% - Accent4 2" xfId="111" xr:uid="{00000000-0005-0000-0000-000035000000}"/>
    <cellStyle name="60% - Accent5" xfId="112" xr:uid="{00000000-0005-0000-0000-000036000000}"/>
    <cellStyle name="60% - Accent5 2" xfId="113" xr:uid="{00000000-0005-0000-0000-000037000000}"/>
    <cellStyle name="60% - Accent6" xfId="114" xr:uid="{00000000-0005-0000-0000-000038000000}"/>
    <cellStyle name="60% - Accent6 2" xfId="115" xr:uid="{00000000-0005-0000-0000-000039000000}"/>
    <cellStyle name="A1_NASLOV" xfId="116" xr:uid="{00000000-0005-0000-0000-00003A000000}"/>
    <cellStyle name="AA_Middle_post." xfId="117" xr:uid="{00000000-0005-0000-0000-00003B000000}"/>
    <cellStyle name="Accent1" xfId="118" xr:uid="{00000000-0005-0000-0000-00003C000000}"/>
    <cellStyle name="Accent2" xfId="119" xr:uid="{00000000-0005-0000-0000-00003D000000}"/>
    <cellStyle name="Accent3" xfId="120" xr:uid="{00000000-0005-0000-0000-00003E000000}"/>
    <cellStyle name="Accent4" xfId="121" xr:uid="{00000000-0005-0000-0000-00003F000000}"/>
    <cellStyle name="Accent5" xfId="122" xr:uid="{00000000-0005-0000-0000-000040000000}"/>
    <cellStyle name="Accent6" xfId="123" xr:uid="{00000000-0005-0000-0000-000041000000}"/>
    <cellStyle name="Bad" xfId="124" xr:uid="{00000000-0005-0000-0000-000042000000}"/>
    <cellStyle name="Calculation" xfId="125" xr:uid="{00000000-0005-0000-0000-000043000000}"/>
    <cellStyle name="Check Cell" xfId="126" xr:uid="{00000000-0005-0000-0000-000044000000}"/>
    <cellStyle name="Comma 2" xfId="127" xr:uid="{00000000-0005-0000-0000-000045000000}"/>
    <cellStyle name="Comma 2 2" xfId="128" xr:uid="{00000000-0005-0000-0000-000046000000}"/>
    <cellStyle name="Comma 3" xfId="129" xr:uid="{00000000-0005-0000-0000-000047000000}"/>
    <cellStyle name="Comma 6" xfId="130" xr:uid="{00000000-0005-0000-0000-000048000000}"/>
    <cellStyle name="Comma 7" xfId="131" xr:uid="{00000000-0005-0000-0000-000049000000}"/>
    <cellStyle name="Comma0" xfId="132" xr:uid="{00000000-0005-0000-0000-00004A000000}"/>
    <cellStyle name="Currency 2" xfId="133" xr:uid="{00000000-0005-0000-0000-00004B000000}"/>
    <cellStyle name="Currency 3" xfId="134" xr:uid="{00000000-0005-0000-0000-00004C000000}"/>
    <cellStyle name="Currency 4" xfId="135" xr:uid="{00000000-0005-0000-0000-00004D000000}"/>
    <cellStyle name="Currency 5" xfId="136" xr:uid="{00000000-0005-0000-0000-00004E000000}"/>
    <cellStyle name="Currency 6" xfId="137" xr:uid="{00000000-0005-0000-0000-00004F000000}"/>
    <cellStyle name="Currency0" xfId="138" xr:uid="{00000000-0005-0000-0000-000050000000}"/>
    <cellStyle name="DATA" xfId="139" xr:uid="{00000000-0005-0000-0000-000051000000}"/>
    <cellStyle name="dataf" xfId="140" xr:uid="{00000000-0005-0000-0000-000052000000}"/>
    <cellStyle name="datag" xfId="141" xr:uid="{00000000-0005-0000-0000-000053000000}"/>
    <cellStyle name="datag 2" xfId="142" xr:uid="{00000000-0005-0000-0000-000054000000}"/>
    <cellStyle name="Date" xfId="143" xr:uid="{00000000-0005-0000-0000-000055000000}"/>
    <cellStyle name="Denar [0]_V3 plin" xfId="144" xr:uid="{00000000-0005-0000-0000-000056000000}"/>
    <cellStyle name="Denar_V3 plin" xfId="145" xr:uid="{00000000-0005-0000-0000-000057000000}"/>
    <cellStyle name="Dezimal [0]_Tabelle1" xfId="146" xr:uid="{00000000-0005-0000-0000-000058000000}"/>
    <cellStyle name="Dezimal_Tabelle1" xfId="147" xr:uid="{00000000-0005-0000-0000-000059000000}"/>
    <cellStyle name="Dobro" xfId="1" builtinId="26"/>
    <cellStyle name="Dobro 2" xfId="13" xr:uid="{00000000-0005-0000-0000-00005B000000}"/>
    <cellStyle name="Dobro 2 2" xfId="148" xr:uid="{00000000-0005-0000-0000-00005C000000}"/>
    <cellStyle name="Dobro 3" xfId="149" xr:uid="{00000000-0005-0000-0000-00005D000000}"/>
    <cellStyle name="Dobro 4" xfId="150" xr:uid="{00000000-0005-0000-0000-00005E000000}"/>
    <cellStyle name="Dobro 5" xfId="151" xr:uid="{00000000-0005-0000-0000-00005F000000}"/>
    <cellStyle name="Element-delo" xfId="14" xr:uid="{00000000-0005-0000-0000-000060000000}"/>
    <cellStyle name="Element-delo 2" xfId="15" xr:uid="{00000000-0005-0000-0000-000061000000}"/>
    <cellStyle name="Element-delo 3 2" xfId="16" xr:uid="{00000000-0005-0000-0000-000062000000}"/>
    <cellStyle name="Element-delo 5" xfId="152" xr:uid="{00000000-0005-0000-0000-000063000000}"/>
    <cellStyle name="Element-delo_HTZ IP 164 srednja zdravstvena šola Celje ci1151-1, BZ500+..." xfId="17" xr:uid="{00000000-0005-0000-0000-000064000000}"/>
    <cellStyle name="Euro" xfId="153" xr:uid="{00000000-0005-0000-0000-000065000000}"/>
    <cellStyle name="Excel Built-in Title" xfId="154" xr:uid="{00000000-0005-0000-0000-000066000000}"/>
    <cellStyle name="Explanatory Text" xfId="155" xr:uid="{00000000-0005-0000-0000-000067000000}"/>
    <cellStyle name="Fixed" xfId="156" xr:uid="{00000000-0005-0000-0000-000068000000}"/>
    <cellStyle name="Followed Hyperlink" xfId="157" xr:uid="{00000000-0005-0000-0000-000069000000}"/>
    <cellStyle name="general" xfId="158" xr:uid="{00000000-0005-0000-0000-00006A000000}"/>
    <cellStyle name="Good" xfId="159" xr:uid="{00000000-0005-0000-0000-00006B000000}"/>
    <cellStyle name="Good 2" xfId="160" xr:uid="{00000000-0005-0000-0000-00006C000000}"/>
    <cellStyle name="Heading" xfId="161" xr:uid="{00000000-0005-0000-0000-00006D000000}"/>
    <cellStyle name="Heading 1" xfId="162" xr:uid="{00000000-0005-0000-0000-00006E000000}"/>
    <cellStyle name="Heading 2" xfId="163" xr:uid="{00000000-0005-0000-0000-00006F000000}"/>
    <cellStyle name="Heading 3" xfId="164" xr:uid="{00000000-0005-0000-0000-000070000000}"/>
    <cellStyle name="Heading 4" xfId="165" xr:uid="{00000000-0005-0000-0000-000071000000}"/>
    <cellStyle name="Heading1" xfId="166" xr:uid="{00000000-0005-0000-0000-000072000000}"/>
    <cellStyle name="Heading2" xfId="167" xr:uid="{00000000-0005-0000-0000-000073000000}"/>
    <cellStyle name="Hiperpovezava 2" xfId="18" xr:uid="{00000000-0005-0000-0000-000074000000}"/>
    <cellStyle name="Hiperpovezava 2 2" xfId="168" xr:uid="{00000000-0005-0000-0000-000075000000}"/>
    <cellStyle name="Hiperpovezava 2 3" xfId="169" xr:uid="{00000000-0005-0000-0000-000076000000}"/>
    <cellStyle name="Hiperpovezava 2 4" xfId="170" xr:uid="{00000000-0005-0000-0000-000077000000}"/>
    <cellStyle name="Hiperpovezava 3" xfId="171" xr:uid="{00000000-0005-0000-0000-000078000000}"/>
    <cellStyle name="Hiperpovezava 4" xfId="172" xr:uid="{00000000-0005-0000-0000-000079000000}"/>
    <cellStyle name="Hiperpovezava 5" xfId="173" xr:uid="{00000000-0005-0000-0000-00007A000000}"/>
    <cellStyle name="Hiperpovezava 6" xfId="174" xr:uid="{00000000-0005-0000-0000-00007B000000}"/>
    <cellStyle name="Hyperlink" xfId="175" xr:uid="{00000000-0005-0000-0000-00007C000000}"/>
    <cellStyle name="Hyperlink 2" xfId="176" xr:uid="{00000000-0005-0000-0000-00007D000000}"/>
    <cellStyle name="Hyperlink 3" xfId="177" xr:uid="{00000000-0005-0000-0000-00007E000000}"/>
    <cellStyle name="Input" xfId="178" xr:uid="{00000000-0005-0000-0000-00007F000000}"/>
    <cellStyle name="Input 2" xfId="179" xr:uid="{00000000-0005-0000-0000-000080000000}"/>
    <cellStyle name="Item" xfId="19" xr:uid="{00000000-0005-0000-0000-000081000000}"/>
    <cellStyle name="Izhod 2" xfId="180" xr:uid="{00000000-0005-0000-0000-000082000000}"/>
    <cellStyle name="Keš" xfId="20" xr:uid="{00000000-0005-0000-0000-000083000000}"/>
    <cellStyle name="klet_1" xfId="21" xr:uid="{00000000-0005-0000-0000-000084000000}"/>
    <cellStyle name="Komma0" xfId="181" xr:uid="{00000000-0005-0000-0000-000085000000}"/>
    <cellStyle name="Linked Cell" xfId="182" xr:uid="{00000000-0005-0000-0000-000086000000}"/>
    <cellStyle name="Naslov 1 1" xfId="183" xr:uid="{00000000-0005-0000-0000-000087000000}"/>
    <cellStyle name="Naslov 1 1 1" xfId="184" xr:uid="{00000000-0005-0000-0000-000088000000}"/>
    <cellStyle name="Naslov 1 2" xfId="185" xr:uid="{00000000-0005-0000-0000-000089000000}"/>
    <cellStyle name="Naslov 2 2" xfId="186" xr:uid="{00000000-0005-0000-0000-00008A000000}"/>
    <cellStyle name="Naslov 3 2" xfId="187" xr:uid="{00000000-0005-0000-0000-00008B000000}"/>
    <cellStyle name="Naslov 4 2" xfId="188" xr:uid="{00000000-0005-0000-0000-00008C000000}"/>
    <cellStyle name="Naslov 5" xfId="189" xr:uid="{00000000-0005-0000-0000-00008D000000}"/>
    <cellStyle name="Naslov sklopa" xfId="190" xr:uid="{00000000-0005-0000-0000-00008E000000}"/>
    <cellStyle name="naslov2" xfId="22" xr:uid="{00000000-0005-0000-0000-00008F000000}"/>
    <cellStyle name="NASLOVI 2" xfId="191" xr:uid="{00000000-0005-0000-0000-000090000000}"/>
    <cellStyle name="NASLOVI 2 2" xfId="192" xr:uid="{00000000-0005-0000-0000-000091000000}"/>
    <cellStyle name="Navadno" xfId="0" builtinId="0"/>
    <cellStyle name="Navadno 10" xfId="23" xr:uid="{00000000-0005-0000-0000-000093000000}"/>
    <cellStyle name="Navadno 10 10 10" xfId="193" xr:uid="{00000000-0005-0000-0000-000094000000}"/>
    <cellStyle name="Navadno 10 10 10 5" xfId="194" xr:uid="{00000000-0005-0000-0000-000095000000}"/>
    <cellStyle name="Navadno 10 111 10" xfId="195" xr:uid="{00000000-0005-0000-0000-000096000000}"/>
    <cellStyle name="Navadno 10 2" xfId="4" xr:uid="{00000000-0005-0000-0000-000097000000}"/>
    <cellStyle name="Navadno 103" xfId="196" xr:uid="{00000000-0005-0000-0000-000098000000}"/>
    <cellStyle name="Navadno 104" xfId="197" xr:uid="{00000000-0005-0000-0000-000099000000}"/>
    <cellStyle name="Navadno 105" xfId="198" xr:uid="{00000000-0005-0000-0000-00009A000000}"/>
    <cellStyle name="Navadno 105 2" xfId="199" xr:uid="{00000000-0005-0000-0000-00009B000000}"/>
    <cellStyle name="Navadno 106 2" xfId="200" xr:uid="{00000000-0005-0000-0000-00009C000000}"/>
    <cellStyle name="Navadno 107" xfId="201" xr:uid="{00000000-0005-0000-0000-00009D000000}"/>
    <cellStyle name="Navadno 108" xfId="202" xr:uid="{00000000-0005-0000-0000-00009E000000}"/>
    <cellStyle name="Navadno 109" xfId="203" xr:uid="{00000000-0005-0000-0000-00009F000000}"/>
    <cellStyle name="Navadno 11" xfId="24" xr:uid="{00000000-0005-0000-0000-0000A0000000}"/>
    <cellStyle name="Navadno 110" xfId="204" xr:uid="{00000000-0005-0000-0000-0000A1000000}"/>
    <cellStyle name="Navadno 111" xfId="205" xr:uid="{00000000-0005-0000-0000-0000A2000000}"/>
    <cellStyle name="Navadno 112 2" xfId="206" xr:uid="{00000000-0005-0000-0000-0000A3000000}"/>
    <cellStyle name="Navadno 113 2" xfId="207" xr:uid="{00000000-0005-0000-0000-0000A4000000}"/>
    <cellStyle name="Navadno 114 2" xfId="208" xr:uid="{00000000-0005-0000-0000-0000A5000000}"/>
    <cellStyle name="Navadno 115 2" xfId="209" xr:uid="{00000000-0005-0000-0000-0000A6000000}"/>
    <cellStyle name="Navadno 116 2" xfId="210" xr:uid="{00000000-0005-0000-0000-0000A7000000}"/>
    <cellStyle name="Navadno 119 2" xfId="211" xr:uid="{00000000-0005-0000-0000-0000A8000000}"/>
    <cellStyle name="Navadno 12" xfId="25" xr:uid="{00000000-0005-0000-0000-0000A9000000}"/>
    <cellStyle name="Navadno 121 2" xfId="212" xr:uid="{00000000-0005-0000-0000-0000AA000000}"/>
    <cellStyle name="Navadno 122 2" xfId="213" xr:uid="{00000000-0005-0000-0000-0000AB000000}"/>
    <cellStyle name="Navadno 13" xfId="26" xr:uid="{00000000-0005-0000-0000-0000AC000000}"/>
    <cellStyle name="Navadno 14" xfId="27" xr:uid="{00000000-0005-0000-0000-0000AD000000}"/>
    <cellStyle name="Navadno 15" xfId="28" xr:uid="{00000000-0005-0000-0000-0000AE000000}"/>
    <cellStyle name="Navadno 16" xfId="29" xr:uid="{00000000-0005-0000-0000-0000AF000000}"/>
    <cellStyle name="Navadno 17" xfId="214" xr:uid="{00000000-0005-0000-0000-0000B0000000}"/>
    <cellStyle name="Navadno 17 2" xfId="215" xr:uid="{00000000-0005-0000-0000-0000B1000000}"/>
    <cellStyle name="Navadno 18" xfId="216" xr:uid="{00000000-0005-0000-0000-0000B2000000}"/>
    <cellStyle name="Navadno 19" xfId="217" xr:uid="{00000000-0005-0000-0000-0000B3000000}"/>
    <cellStyle name="Navadno 2" xfId="30" xr:uid="{00000000-0005-0000-0000-0000B4000000}"/>
    <cellStyle name="Navadno 2 10" xfId="218" xr:uid="{00000000-0005-0000-0000-0000B5000000}"/>
    <cellStyle name="Navadno 2 100 2" xfId="219" xr:uid="{00000000-0005-0000-0000-0000B6000000}"/>
    <cellStyle name="Navadno 2 11" xfId="220" xr:uid="{00000000-0005-0000-0000-0000B7000000}"/>
    <cellStyle name="Navadno 2 12" xfId="221" xr:uid="{00000000-0005-0000-0000-0000B8000000}"/>
    <cellStyle name="Navadno 2 13" xfId="222" xr:uid="{00000000-0005-0000-0000-0000B9000000}"/>
    <cellStyle name="Navadno 2 14" xfId="223" xr:uid="{00000000-0005-0000-0000-0000BA000000}"/>
    <cellStyle name="Navadno 2 15" xfId="382" xr:uid="{8D0C6DCB-5B8B-4F53-8306-EEE587C04BD6}"/>
    <cellStyle name="Navadno 2 2" xfId="7" xr:uid="{00000000-0005-0000-0000-0000BB000000}"/>
    <cellStyle name="Navadno 2 2 2" xfId="31" xr:uid="{00000000-0005-0000-0000-0000BC000000}"/>
    <cellStyle name="Navadno 2 2 2 2" xfId="224" xr:uid="{00000000-0005-0000-0000-0000BD000000}"/>
    <cellStyle name="Navadno 2 3" xfId="225" xr:uid="{00000000-0005-0000-0000-0000BE000000}"/>
    <cellStyle name="Navadno 2 4" xfId="226" xr:uid="{00000000-0005-0000-0000-0000BF000000}"/>
    <cellStyle name="Navadno 2 4 2" xfId="227" xr:uid="{00000000-0005-0000-0000-0000C0000000}"/>
    <cellStyle name="Navadno 2 5" xfId="228" xr:uid="{00000000-0005-0000-0000-0000C1000000}"/>
    <cellStyle name="Navadno 2 5 2" xfId="381" xr:uid="{DC949E08-FA12-4043-B030-AD520D573DF3}"/>
    <cellStyle name="Navadno 2 6" xfId="32" xr:uid="{00000000-0005-0000-0000-0000C2000000}"/>
    <cellStyle name="Navadno 2 6 2" xfId="229" xr:uid="{00000000-0005-0000-0000-0000C3000000}"/>
    <cellStyle name="Navadno 2 7" xfId="230" xr:uid="{00000000-0005-0000-0000-0000C4000000}"/>
    <cellStyle name="Navadno 2 8" xfId="231" xr:uid="{00000000-0005-0000-0000-0000C5000000}"/>
    <cellStyle name="Navadno 2 8 2" xfId="232" xr:uid="{00000000-0005-0000-0000-0000C6000000}"/>
    <cellStyle name="Navadno 2 8 3" xfId="233" xr:uid="{00000000-0005-0000-0000-0000C7000000}"/>
    <cellStyle name="Navadno 2 9" xfId="234" xr:uid="{00000000-0005-0000-0000-0000C8000000}"/>
    <cellStyle name="Navadno 20" xfId="5" xr:uid="{00000000-0005-0000-0000-0000C9000000}"/>
    <cellStyle name="Navadno 21" xfId="235" xr:uid="{00000000-0005-0000-0000-0000CA000000}"/>
    <cellStyle name="Navadno 22" xfId="236" xr:uid="{00000000-0005-0000-0000-0000CB000000}"/>
    <cellStyle name="Navadno 23" xfId="237" xr:uid="{00000000-0005-0000-0000-0000CC000000}"/>
    <cellStyle name="Navadno 24" xfId="238" xr:uid="{00000000-0005-0000-0000-0000CD000000}"/>
    <cellStyle name="Navadno 25" xfId="239" xr:uid="{00000000-0005-0000-0000-0000CE000000}"/>
    <cellStyle name="Navadno 26" xfId="379" xr:uid="{3335E447-460B-4B40-AAE3-12449A3D66CC}"/>
    <cellStyle name="Navadno 3" xfId="3" xr:uid="{00000000-0005-0000-0000-0000CF000000}"/>
    <cellStyle name="Navadno 3 11" xfId="240" xr:uid="{00000000-0005-0000-0000-0000D0000000}"/>
    <cellStyle name="Navadno 3 111" xfId="241" xr:uid="{00000000-0005-0000-0000-0000D1000000}"/>
    <cellStyle name="Navadno 3 2" xfId="62" xr:uid="{00000000-0005-0000-0000-0000D2000000}"/>
    <cellStyle name="Navadno 3 2 2" xfId="242" xr:uid="{00000000-0005-0000-0000-0000D3000000}"/>
    <cellStyle name="Navadno 3 3" xfId="243" xr:uid="{00000000-0005-0000-0000-0000D4000000}"/>
    <cellStyle name="Navadno 3 3 2 2 2 2" xfId="244" xr:uid="{00000000-0005-0000-0000-0000D5000000}"/>
    <cellStyle name="Navadno 3 4" xfId="245" xr:uid="{00000000-0005-0000-0000-0000D6000000}"/>
    <cellStyle name="Navadno 3 5" xfId="246" xr:uid="{00000000-0005-0000-0000-0000D7000000}"/>
    <cellStyle name="Navadno 3 6" xfId="247" xr:uid="{00000000-0005-0000-0000-0000D8000000}"/>
    <cellStyle name="Navadno 3 7" xfId="380" xr:uid="{F9158688-093D-4F8B-9D82-DA6DBDA0BC34}"/>
    <cellStyle name="Navadno 4" xfId="33" xr:uid="{00000000-0005-0000-0000-0000D9000000}"/>
    <cellStyle name="Navadno 4 2" xfId="248" xr:uid="{00000000-0005-0000-0000-0000DA000000}"/>
    <cellStyle name="Navadno 4 2 2" xfId="249" xr:uid="{00000000-0005-0000-0000-0000DB000000}"/>
    <cellStyle name="Navadno 4 3" xfId="250" xr:uid="{00000000-0005-0000-0000-0000DC000000}"/>
    <cellStyle name="Navadno 4 4" xfId="251" xr:uid="{00000000-0005-0000-0000-0000DD000000}"/>
    <cellStyle name="Navadno 5" xfId="34" xr:uid="{00000000-0005-0000-0000-0000DE000000}"/>
    <cellStyle name="Navadno 5 2" xfId="252" xr:uid="{00000000-0005-0000-0000-0000DF000000}"/>
    <cellStyle name="Navadno 5 2 2" xfId="253" xr:uid="{00000000-0005-0000-0000-0000E0000000}"/>
    <cellStyle name="Navadno 5 3" xfId="254" xr:uid="{00000000-0005-0000-0000-0000E1000000}"/>
    <cellStyle name="Navadno 6" xfId="35" xr:uid="{00000000-0005-0000-0000-0000E2000000}"/>
    <cellStyle name="Navadno 6 2" xfId="255" xr:uid="{00000000-0005-0000-0000-0000E3000000}"/>
    <cellStyle name="Navadno 6 3" xfId="256" xr:uid="{00000000-0005-0000-0000-0000E4000000}"/>
    <cellStyle name="Navadno 7" xfId="6" xr:uid="{00000000-0005-0000-0000-0000E5000000}"/>
    <cellStyle name="Navadno 7 2" xfId="36" xr:uid="{00000000-0005-0000-0000-0000E6000000}"/>
    <cellStyle name="Navadno 7 3" xfId="384" xr:uid="{FA3DF610-2F6A-4EA1-9D14-030075372FCC}"/>
    <cellStyle name="Navadno 71" xfId="257" xr:uid="{00000000-0005-0000-0000-0000E7000000}"/>
    <cellStyle name="Navadno 73" xfId="258" xr:uid="{00000000-0005-0000-0000-0000E8000000}"/>
    <cellStyle name="Navadno 75" xfId="259" xr:uid="{00000000-0005-0000-0000-0000E9000000}"/>
    <cellStyle name="Navadno 8" xfId="37" xr:uid="{00000000-0005-0000-0000-0000EA000000}"/>
    <cellStyle name="Navadno 82" xfId="260" xr:uid="{00000000-0005-0000-0000-0000EB000000}"/>
    <cellStyle name="Navadno 85" xfId="261" xr:uid="{00000000-0005-0000-0000-0000EC000000}"/>
    <cellStyle name="Navadno 9" xfId="38" xr:uid="{00000000-0005-0000-0000-0000ED000000}"/>
    <cellStyle name="Navadno 94 2" xfId="262" xr:uid="{00000000-0005-0000-0000-0000EE000000}"/>
    <cellStyle name="Navadno 95 2" xfId="263" xr:uid="{00000000-0005-0000-0000-0000EF000000}"/>
    <cellStyle name="Navadno 96" xfId="264" xr:uid="{00000000-0005-0000-0000-0000F0000000}"/>
    <cellStyle name="Navadno 99" xfId="265" xr:uid="{00000000-0005-0000-0000-0000F1000000}"/>
    <cellStyle name="Navadno_BENCINSKI SERVIS" xfId="385" xr:uid="{C1BB333B-304C-41D5-B55B-8422E8502731}"/>
    <cellStyle name="Navadno_Volume 4 - BoQ - Tišina-gradb - cene-15-5" xfId="59" xr:uid="{00000000-0005-0000-0000-0000F2000000}"/>
    <cellStyle name="Navadno_Volume 4 - BoQ - Tišina-gradb - cene-15-5 2 2" xfId="2" xr:uid="{00000000-0005-0000-0000-0000F3000000}"/>
    <cellStyle name="Navadno_Volume 4_CERO_Celje_1_Odlagaliçźe" xfId="57" xr:uid="{00000000-0005-0000-0000-0000F4000000}"/>
    <cellStyle name="Neutral" xfId="266" xr:uid="{00000000-0005-0000-0000-0000F5000000}"/>
    <cellStyle name="Nevtralno 2" xfId="267" xr:uid="{00000000-0005-0000-0000-0000F6000000}"/>
    <cellStyle name="Normal 10" xfId="268" xr:uid="{00000000-0005-0000-0000-0000F7000000}"/>
    <cellStyle name="Normal 10 2" xfId="269" xr:uid="{00000000-0005-0000-0000-0000F8000000}"/>
    <cellStyle name="Normal 10 3" xfId="270" xr:uid="{00000000-0005-0000-0000-0000F9000000}"/>
    <cellStyle name="Normal 11" xfId="271" xr:uid="{00000000-0005-0000-0000-0000FA000000}"/>
    <cellStyle name="Normal 11 2" xfId="272" xr:uid="{00000000-0005-0000-0000-0000FB000000}"/>
    <cellStyle name="Normal 19" xfId="273" xr:uid="{00000000-0005-0000-0000-0000FC000000}"/>
    <cellStyle name="Normal 2" xfId="39" xr:uid="{00000000-0005-0000-0000-0000FD000000}"/>
    <cellStyle name="Normal 2 2" xfId="274" xr:uid="{00000000-0005-0000-0000-0000FE000000}"/>
    <cellStyle name="Normal 2 2 2" xfId="275" xr:uid="{00000000-0005-0000-0000-0000FF000000}"/>
    <cellStyle name="Normal 3" xfId="40" xr:uid="{00000000-0005-0000-0000-000000010000}"/>
    <cellStyle name="Normal 3 2" xfId="276" xr:uid="{00000000-0005-0000-0000-000001010000}"/>
    <cellStyle name="Normal 4" xfId="277" xr:uid="{00000000-0005-0000-0000-000002010000}"/>
    <cellStyle name="Normal 40" xfId="278" xr:uid="{00000000-0005-0000-0000-000003010000}"/>
    <cellStyle name="Normal 42" xfId="279" xr:uid="{00000000-0005-0000-0000-000004010000}"/>
    <cellStyle name="Normal 48" xfId="280" xr:uid="{00000000-0005-0000-0000-000005010000}"/>
    <cellStyle name="Normal 49" xfId="281" xr:uid="{00000000-0005-0000-0000-000006010000}"/>
    <cellStyle name="Normal 5" xfId="282" xr:uid="{00000000-0005-0000-0000-000007010000}"/>
    <cellStyle name="Normal 5 2" xfId="283" xr:uid="{00000000-0005-0000-0000-000008010000}"/>
    <cellStyle name="Normal 5 3" xfId="284" xr:uid="{00000000-0005-0000-0000-000009010000}"/>
    <cellStyle name="Normal 50" xfId="285" xr:uid="{00000000-0005-0000-0000-00000A010000}"/>
    <cellStyle name="Normal 51" xfId="286" xr:uid="{00000000-0005-0000-0000-00000B010000}"/>
    <cellStyle name="Normal 52" xfId="287" xr:uid="{00000000-0005-0000-0000-00000C010000}"/>
    <cellStyle name="Normal 53" xfId="288" xr:uid="{00000000-0005-0000-0000-00000D010000}"/>
    <cellStyle name="Normal 54" xfId="289" xr:uid="{00000000-0005-0000-0000-00000E010000}"/>
    <cellStyle name="Normal 55" xfId="290" xr:uid="{00000000-0005-0000-0000-00000F010000}"/>
    <cellStyle name="Normal 56" xfId="291" xr:uid="{00000000-0005-0000-0000-000010010000}"/>
    <cellStyle name="Normal 6" xfId="292" xr:uid="{00000000-0005-0000-0000-000011010000}"/>
    <cellStyle name="Normal 6 2" xfId="293" xr:uid="{00000000-0005-0000-0000-000012010000}"/>
    <cellStyle name="Normal 7" xfId="294" xr:uid="{00000000-0005-0000-0000-000013010000}"/>
    <cellStyle name="Normal 7 2" xfId="295" xr:uid="{00000000-0005-0000-0000-000014010000}"/>
    <cellStyle name="Normal 8" xfId="296" xr:uid="{00000000-0005-0000-0000-000015010000}"/>
    <cellStyle name="Normal 8 2" xfId="297" xr:uid="{00000000-0005-0000-0000-000016010000}"/>
    <cellStyle name="Normal 9" xfId="298" xr:uid="{00000000-0005-0000-0000-000017010000}"/>
    <cellStyle name="Normal_04-033- NPK POPIS PZR-E" xfId="299" xr:uid="{00000000-0005-0000-0000-000018010000}"/>
    <cellStyle name="Normal_1.3.2" xfId="58" xr:uid="{00000000-0005-0000-0000-000019010000}"/>
    <cellStyle name="Normal_BoQ - cene sit_eur 2" xfId="60" xr:uid="{00000000-0005-0000-0000-00001A010000}"/>
    <cellStyle name="Note" xfId="300" xr:uid="{00000000-0005-0000-0000-00001B010000}"/>
    <cellStyle name="Odstotek 2" xfId="41" xr:uid="{00000000-0005-0000-0000-00001C010000}"/>
    <cellStyle name="Odstotek 3" xfId="42" xr:uid="{00000000-0005-0000-0000-00001D010000}"/>
    <cellStyle name="Opomba 2" xfId="43" xr:uid="{00000000-0005-0000-0000-00001E010000}"/>
    <cellStyle name="Opombe - splošno" xfId="301" xr:uid="{00000000-0005-0000-0000-00001F010000}"/>
    <cellStyle name="Opombe A1" xfId="302" xr:uid="{00000000-0005-0000-0000-000020010000}"/>
    <cellStyle name="Opozorilo 2" xfId="303" xr:uid="{00000000-0005-0000-0000-000021010000}"/>
    <cellStyle name="Output" xfId="304" xr:uid="{00000000-0005-0000-0000-000022010000}"/>
    <cellStyle name="Output 2" xfId="305" xr:uid="{00000000-0005-0000-0000-000023010000}"/>
    <cellStyle name="Pojasnjevalno besedilo 2" xfId="306" xr:uid="{00000000-0005-0000-0000-000024010000}"/>
    <cellStyle name="postavka" xfId="383" xr:uid="{BB92FC75-13D6-4095-BC2B-12CC398CEDFA}"/>
    <cellStyle name="Postavka količina MIDDLE" xfId="307" xr:uid="{00000000-0005-0000-0000-000025010000}"/>
    <cellStyle name="Poudarek1 2" xfId="308" xr:uid="{00000000-0005-0000-0000-000026010000}"/>
    <cellStyle name="Poudarek2 2" xfId="309" xr:uid="{00000000-0005-0000-0000-000027010000}"/>
    <cellStyle name="Poudarek3 2" xfId="310" xr:uid="{00000000-0005-0000-0000-000028010000}"/>
    <cellStyle name="Poudarek4 2" xfId="311" xr:uid="{00000000-0005-0000-0000-000029010000}"/>
    <cellStyle name="Poudarek5 2" xfId="312" xr:uid="{00000000-0005-0000-0000-00002A010000}"/>
    <cellStyle name="Poudarek6 2" xfId="313" xr:uid="{00000000-0005-0000-0000-00002B010000}"/>
    <cellStyle name="Povezana celica 2" xfId="314" xr:uid="{00000000-0005-0000-0000-00002C010000}"/>
    <cellStyle name="Preveri celico 2" xfId="315" xr:uid="{00000000-0005-0000-0000-00002D010000}"/>
    <cellStyle name="pritličje" xfId="44" xr:uid="{00000000-0005-0000-0000-00002E010000}"/>
    <cellStyle name="PRVA VRSTA Element delo" xfId="45" xr:uid="{00000000-0005-0000-0000-00002F010000}"/>
    <cellStyle name="PRVA VRSTA Element delo 2" xfId="316" xr:uid="{00000000-0005-0000-0000-000030010000}"/>
    <cellStyle name="PZI popravek" xfId="317" xr:uid="{00000000-0005-0000-0000-000031010000}"/>
    <cellStyle name="Računanje 2" xfId="318" xr:uid="{00000000-0005-0000-0000-000032010000}"/>
    <cellStyle name="Result" xfId="319" xr:uid="{00000000-0005-0000-0000-000033010000}"/>
    <cellStyle name="Result2" xfId="320" xr:uid="{00000000-0005-0000-0000-000034010000}"/>
    <cellStyle name="Slabo 2" xfId="46" xr:uid="{00000000-0005-0000-0000-000035010000}"/>
    <cellStyle name="Slog 1" xfId="47" xr:uid="{00000000-0005-0000-0000-000036010000}"/>
    <cellStyle name="Slog 99 2" xfId="48" xr:uid="{00000000-0005-0000-0000-000037010000}"/>
    <cellStyle name="Slog G" xfId="49" xr:uid="{00000000-0005-0000-0000-000038010000}"/>
    <cellStyle name="Slog JB" xfId="50" xr:uid="{00000000-0005-0000-0000-000039010000}"/>
    <cellStyle name="Slog JB 10" xfId="321" xr:uid="{00000000-0005-0000-0000-00003A010000}"/>
    <cellStyle name="Slog JB 11" xfId="322" xr:uid="{00000000-0005-0000-0000-00003B010000}"/>
    <cellStyle name="Slog JB 2" xfId="323" xr:uid="{00000000-0005-0000-0000-00003C010000}"/>
    <cellStyle name="Slog JB 3" xfId="324" xr:uid="{00000000-0005-0000-0000-00003D010000}"/>
    <cellStyle name="Slog JB 4" xfId="325" xr:uid="{00000000-0005-0000-0000-00003E010000}"/>
    <cellStyle name="Slog JB 5" xfId="326" xr:uid="{00000000-0005-0000-0000-00003F010000}"/>
    <cellStyle name="Slog JB 6" xfId="327" xr:uid="{00000000-0005-0000-0000-000040010000}"/>
    <cellStyle name="Slog JB 7" xfId="328" xr:uid="{00000000-0005-0000-0000-000041010000}"/>
    <cellStyle name="Slog JB 7 2" xfId="329" xr:uid="{00000000-0005-0000-0000-000042010000}"/>
    <cellStyle name="Slog JB 8" xfId="330" xr:uid="{00000000-0005-0000-0000-000043010000}"/>
    <cellStyle name="Slog JB 9" xfId="331" xr:uid="{00000000-0005-0000-0000-000044010000}"/>
    <cellStyle name="Standaard_ADVIESPRIJSLIJST 20041" xfId="332" xr:uid="{00000000-0005-0000-0000-000045010000}"/>
    <cellStyle name="Standard_Anpassen der Amortisation" xfId="333" xr:uid="{00000000-0005-0000-0000-000046010000}"/>
    <cellStyle name="Style 1" xfId="334" xr:uid="{00000000-0005-0000-0000-000047010000}"/>
    <cellStyle name="Svea_kolicina" xfId="61" xr:uid="{00000000-0005-0000-0000-000048010000}"/>
    <cellStyle name="tekst-levo" xfId="51" xr:uid="{00000000-0005-0000-0000-000049010000}"/>
    <cellStyle name="tekst-levo 2" xfId="335" xr:uid="{00000000-0005-0000-0000-00004A010000}"/>
    <cellStyle name="text-desno" xfId="52" xr:uid="{00000000-0005-0000-0000-00004B010000}"/>
    <cellStyle name="text-desno 2" xfId="336" xr:uid="{00000000-0005-0000-0000-00004C010000}"/>
    <cellStyle name="Title" xfId="337" xr:uid="{00000000-0005-0000-0000-00004D010000}"/>
    <cellStyle name="Title 2" xfId="338" xr:uid="{00000000-0005-0000-0000-00004E010000}"/>
    <cellStyle name="Total" xfId="339" xr:uid="{00000000-0005-0000-0000-00004F010000}"/>
    <cellStyle name="update" xfId="340" xr:uid="{00000000-0005-0000-0000-000050010000}"/>
    <cellStyle name="Valuta (0)_344COMPU" xfId="341" xr:uid="{00000000-0005-0000-0000-000051010000}"/>
    <cellStyle name="Valuta 2" xfId="342" xr:uid="{00000000-0005-0000-0000-000052010000}"/>
    <cellStyle name="Valuta 2 2" xfId="343" xr:uid="{00000000-0005-0000-0000-000053010000}"/>
    <cellStyle name="Valuta 2 3" xfId="344" xr:uid="{00000000-0005-0000-0000-000054010000}"/>
    <cellStyle name="Valuta 2 4" xfId="345" xr:uid="{00000000-0005-0000-0000-000055010000}"/>
    <cellStyle name="Vejica 2" xfId="53" xr:uid="{00000000-0005-0000-0000-000056010000}"/>
    <cellStyle name="Vejica 2 10" xfId="346" xr:uid="{00000000-0005-0000-0000-000057010000}"/>
    <cellStyle name="Vejica 2 11" xfId="347" xr:uid="{00000000-0005-0000-0000-000058010000}"/>
    <cellStyle name="Vejica 2 12" xfId="348" xr:uid="{00000000-0005-0000-0000-000059010000}"/>
    <cellStyle name="Vejica 2 13" xfId="349" xr:uid="{00000000-0005-0000-0000-00005A010000}"/>
    <cellStyle name="Vejica 2 14" xfId="350" xr:uid="{00000000-0005-0000-0000-00005B010000}"/>
    <cellStyle name="Vejica 2 15" xfId="351" xr:uid="{00000000-0005-0000-0000-00005C010000}"/>
    <cellStyle name="Vejica 2 15 2" xfId="352" xr:uid="{00000000-0005-0000-0000-00005D010000}"/>
    <cellStyle name="Vejica 2 16" xfId="353" xr:uid="{00000000-0005-0000-0000-00005E010000}"/>
    <cellStyle name="Vejica 2 16 2" xfId="354" xr:uid="{00000000-0005-0000-0000-00005F010000}"/>
    <cellStyle name="Vejica 2 17" xfId="355" xr:uid="{00000000-0005-0000-0000-000060010000}"/>
    <cellStyle name="Vejica 2 18" xfId="356" xr:uid="{00000000-0005-0000-0000-000061010000}"/>
    <cellStyle name="Vejica 2 18 2" xfId="357" xr:uid="{00000000-0005-0000-0000-000062010000}"/>
    <cellStyle name="Vejica 2 19" xfId="358" xr:uid="{00000000-0005-0000-0000-000063010000}"/>
    <cellStyle name="Vejica 2 2" xfId="54" xr:uid="{00000000-0005-0000-0000-000064010000}"/>
    <cellStyle name="Vejica 2 20" xfId="359" xr:uid="{00000000-0005-0000-0000-000065010000}"/>
    <cellStyle name="Vejica 2 21" xfId="360" xr:uid="{00000000-0005-0000-0000-000066010000}"/>
    <cellStyle name="Vejica 2 3" xfId="361" xr:uid="{00000000-0005-0000-0000-000067010000}"/>
    <cellStyle name="Vejica 2 4" xfId="362" xr:uid="{00000000-0005-0000-0000-000068010000}"/>
    <cellStyle name="Vejica 2 5" xfId="363" xr:uid="{00000000-0005-0000-0000-000069010000}"/>
    <cellStyle name="Vejica 2 6" xfId="364" xr:uid="{00000000-0005-0000-0000-00006A010000}"/>
    <cellStyle name="Vejica 2 7" xfId="365" xr:uid="{00000000-0005-0000-0000-00006B010000}"/>
    <cellStyle name="Vejica 2 8" xfId="366" xr:uid="{00000000-0005-0000-0000-00006C010000}"/>
    <cellStyle name="Vejica 2 9" xfId="367" xr:uid="{00000000-0005-0000-0000-00006D010000}"/>
    <cellStyle name="Vejica 3" xfId="55" xr:uid="{00000000-0005-0000-0000-00006E010000}"/>
    <cellStyle name="Vejica 3 2" xfId="56" xr:uid="{00000000-0005-0000-0000-00006F010000}"/>
    <cellStyle name="Vejica 4" xfId="368" xr:uid="{00000000-0005-0000-0000-000070010000}"/>
    <cellStyle name="Vejica 5" xfId="369" xr:uid="{00000000-0005-0000-0000-000071010000}"/>
    <cellStyle name="Vejica 6" xfId="370" xr:uid="{00000000-0005-0000-0000-000072010000}"/>
    <cellStyle name="Vejica 7" xfId="371" xr:uid="{00000000-0005-0000-0000-000073010000}"/>
    <cellStyle name="vmes_3" xfId="372" xr:uid="{00000000-0005-0000-0000-000074010000}"/>
    <cellStyle name="Vmesni del 2" xfId="373" xr:uid="{00000000-0005-0000-0000-000075010000}"/>
    <cellStyle name="Vnos 2" xfId="374" xr:uid="{00000000-0005-0000-0000-000076010000}"/>
    <cellStyle name="Vsota 2" xfId="375" xr:uid="{00000000-0005-0000-0000-000077010000}"/>
    <cellStyle name="Währung [0]_Compiling Utility Macros" xfId="376" xr:uid="{00000000-0005-0000-0000-000078010000}"/>
    <cellStyle name="Währung_Compiling Utility Macros" xfId="377" xr:uid="{00000000-0005-0000-0000-000079010000}"/>
    <cellStyle name="Warning Text" xfId="378" xr:uid="{00000000-0005-0000-0000-00007A010000}"/>
  </cellStyles>
  <dxfs count="0"/>
  <tableStyles count="0" defaultTableStyle="TableStyleMedium2" defaultPivotStyle="PivotStyleLight16"/>
  <colors>
    <mruColors>
      <color rgb="FFFDEBD1"/>
      <color rgb="FFCCFFCC"/>
      <color rgb="FFFA9884"/>
      <color rgb="FFC0C0C0"/>
      <color rgb="FFCCFF99"/>
      <color rgb="FFFBFADC"/>
      <color rgb="FFEBFFE5"/>
      <color rgb="FFFFFF99"/>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uric\Documents\B4M_DOKUMENTI\1.%20POPISI\A0_2025_POPIS\RAZNO\ARHIVITAE\Dom%20ob%20Savinji\NOVI%20POPIS\AVLA%20+%20RECEPCIJA\19.10.2025-novo\JB_2.0.%20NADSTRE&#352;NICA%20TERASA.xlsx" TargetMode="External"/><Relationship Id="rId1" Type="http://schemas.openxmlformats.org/officeDocument/2006/relationships/externalLinkPath" Target="file:///\\ARHITEKTURNIATE\GDrive\Users\juric\Documents\B4M_DOKUMENTI\1.%20POPISI\A0_2025_POPIS\RAZNO\ARHIVITAE\Dom%20ob%20Savinji\NOVI%20POPIS\AVLA%20+%20RECEPCIJA\19.10.2025-novo\JB_2.0.%20NADSTRE&#352;NICA%20TERAS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C:\Users\juric\Documents\B4M_DOKUMENTI\1.%20POPISI\A0_2025_POPIS\RAZNO\ARHIVITAE\Dom%20ob%20Savinji\NOVI%20POPIS\AVLA%20+%20RECEPCIJA\19.10.2025-novo\JB_3.0.%20NADSTR-VHOD,%20TERASA%20I.%20NAD_GO_PREDRA&#268;UN__19.10.2025.xlsx" TargetMode="External"/><Relationship Id="rId2" Type="http://schemas.microsoft.com/office/2019/04/relationships/externalLinkLongPath" Target="file:///\\ARHITEKTURNIATE\Users\juric\Documents\B4M_DOKUMENTI\1.%20POPISI\A0_2025_POPIS\RAZNO\ARHIVITAE\Dom%20ob%20Savinji\NOVI%20POPIS\AVLA%20+%20RECEPCIJA\19.10.2025-novo\JB_3.0.%20NADSTR-VHOD,%20TERASA%20I.%20NAD_GO_PREDRA&#268;UN__19.10.2025.xlsx?8FE110A9" TargetMode="External"/><Relationship Id="rId1" Type="http://schemas.openxmlformats.org/officeDocument/2006/relationships/externalLinkPath" Target="file:///\\8FE110A9\JB_3.0.%20NADSTR-VHOD,%20TERASA%20I.%20NAD_GO_PREDRA&#268;UN__19.1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uric\Documents\B4M_DOKUMENTI\1.%20POPISI\A0_2025_POPIS\RAZNO\ARHIVITAE\Dom%20ob%20Savinji\NOVI%20POPIS\AVLA%20+%20RECEPCIJA\19.10.2025-novo\JB_4.0.%20AVLA+RECEPCIJA_GO_PREDRA&#268;UN__19.10.2025.xlsx" TargetMode="External"/><Relationship Id="rId1" Type="http://schemas.openxmlformats.org/officeDocument/2006/relationships/externalLinkPath" Target="file:///\\ARHITEKTURNIATE\GDrive\Users\juric\Documents\B4M_DOKUMENTI\1.%20POPISI\A0_2025_POPIS\RAZNO\ARHIVITAE\Dom%20ob%20Savinji\NOVI%20POPIS\AVLA%20+%20RECEPCIJA\19.10.2025-novo\JB_4.0.%20AVLA+RECEPCIJA_GO_PREDRA&#268;UN__19.10.202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uric\Documents\B4M_DOKUMENTI\1.%20POPISI\A0_2025_POPIS\PLAN%20M\&#352;TORE%20STEEL\POPIS\STIKALI&#352;&#268;E\V5.1_25.08.2025_GO_PREDRA&#268;UN_PETROL_STIKALI&#352;&#268;E.xlsx" TargetMode="External"/><Relationship Id="rId1" Type="http://schemas.openxmlformats.org/officeDocument/2006/relationships/externalLinkPath" Target="file:///\\ARHITEKTURNIATE\GDrive\Users\juric\Documents\B4M_DOKUMENTI\1.%20POPISI\A0_2025_POPIS\PLAN%20M\&#352;TORE%20STEEL\POPIS\STIKALI&#352;&#268;E\V5.1_25.08.2025_GO_PREDRA&#268;UN_PETROL_STIKALI&#352;&#268;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 val="1. Zem"/>
      <sheetName val="2. Bet"/>
      <sheetName val="List2"/>
      <sheetName val="Lis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AVA "/>
      <sheetName val="SKUPAJ "/>
      <sheetName val="I_GO rekapitulacija"/>
      <sheetName val="Opomnik"/>
      <sheetName val="2_A_Gradbena dela"/>
      <sheetName val="2_B_Obrtna dela"/>
    </sheetNames>
    <sheetDataSet>
      <sheetData sheetId="0"/>
      <sheetData sheetId="1"/>
      <sheetData sheetId="2"/>
      <sheetData sheetId="3"/>
      <sheetData sheetId="4">
        <row r="1">
          <cell r="F1">
            <v>1</v>
          </cell>
          <cell r="G1">
            <v>1</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LAVA "/>
      <sheetName val="SKUPAJ "/>
      <sheetName val="I_GO rekapitulacija"/>
      <sheetName val="Opomnik"/>
      <sheetName val="3_A_Gradbena dela"/>
      <sheetName val="3_B_Obrtna dela"/>
      <sheetName val="drsna vrata"/>
      <sheetName val="vrata evak"/>
    </sheetNames>
    <sheetDataSet>
      <sheetData sheetId="0"/>
      <sheetData sheetId="1"/>
      <sheetData sheetId="2"/>
      <sheetData sheetId="3"/>
      <sheetData sheetId="4">
        <row r="1">
          <cell r="F1">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AVA "/>
      <sheetName val="SKUPAJ "/>
      <sheetName val="I_GO rekapitulacija"/>
      <sheetName val="Opomnik"/>
      <sheetName val="4_A_Gradbena dela"/>
      <sheetName val="4_B_Obrtna dela"/>
      <sheetName val="drsna vrata"/>
      <sheetName val="vrata evak"/>
    </sheetNames>
    <sheetDataSet>
      <sheetData sheetId="0"/>
      <sheetData sheetId="1"/>
      <sheetData sheetId="2"/>
      <sheetData sheetId="3"/>
      <sheetData sheetId="4">
        <row r="1">
          <cell r="F1">
            <v>1</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AVA"/>
      <sheetName val="SKUPAJ "/>
      <sheetName val="I_GO rekapitulacija"/>
      <sheetName val="A_Gradbena dela"/>
      <sheetName val="B_Obrtna dela"/>
    </sheetNames>
    <sheetDataSet>
      <sheetData sheetId="0"/>
      <sheetData sheetId="1"/>
      <sheetData sheetId="2"/>
      <sheetData sheetId="3">
        <row r="1">
          <cell r="F1">
            <v>0.5</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L44"/>
  <sheetViews>
    <sheetView view="pageBreakPreview" topLeftCell="A9" zoomScaleSheetLayoutView="100" workbookViewId="0">
      <selection activeCell="F31" sqref="F31"/>
    </sheetView>
  </sheetViews>
  <sheetFormatPr defaultColWidth="9.140625" defaultRowHeight="12.75"/>
  <cols>
    <col min="1" max="1" width="8" style="22" customWidth="1"/>
    <col min="2" max="2" width="3.7109375" style="22" customWidth="1"/>
    <col min="3" max="3" width="34.5703125" style="22" customWidth="1"/>
    <col min="4" max="4" width="12.5703125" style="22" customWidth="1"/>
    <col min="5" max="5" width="9.140625" style="22" customWidth="1"/>
    <col min="6" max="6" width="24.5703125" style="22" customWidth="1"/>
    <col min="7" max="7" width="1.28515625" style="22" customWidth="1"/>
    <col min="8" max="8" width="7.5703125" style="22" customWidth="1"/>
    <col min="9" max="12" width="1.28515625" style="22" customWidth="1"/>
    <col min="13" max="14" width="4.7109375" style="22" customWidth="1"/>
    <col min="15" max="16384" width="9.140625" style="22"/>
  </cols>
  <sheetData>
    <row r="1" spans="2:12" s="4" customFormat="1">
      <c r="B1" s="34"/>
      <c r="C1" s="2"/>
      <c r="D1" s="70"/>
      <c r="E1" s="70"/>
      <c r="F1" s="70"/>
    </row>
    <row r="2" spans="2:12" s="4" customFormat="1" ht="14.25" customHeight="1">
      <c r="B2" s="35"/>
      <c r="C2" s="6" t="s">
        <v>13</v>
      </c>
      <c r="D2" s="591" t="s">
        <v>138</v>
      </c>
      <c r="E2" s="592"/>
      <c r="F2" s="592"/>
      <c r="G2" s="7"/>
      <c r="H2" s="7"/>
      <c r="I2" s="7"/>
      <c r="J2" s="7"/>
      <c r="K2" s="7"/>
      <c r="L2" s="7"/>
    </row>
    <row r="3" spans="2:12" s="4" customFormat="1" ht="14.25" customHeight="1">
      <c r="B3" s="35"/>
      <c r="C3" s="6"/>
      <c r="D3" s="591" t="s">
        <v>139</v>
      </c>
      <c r="E3" s="592"/>
      <c r="F3" s="592"/>
      <c r="G3" s="7"/>
      <c r="H3" s="7"/>
      <c r="I3" s="7"/>
      <c r="J3" s="7"/>
      <c r="K3" s="7"/>
      <c r="L3" s="7"/>
    </row>
    <row r="4" spans="2:12" s="4" customFormat="1" ht="14.25">
      <c r="B4" s="35"/>
      <c r="C4" s="6"/>
      <c r="D4" s="73"/>
      <c r="E4" s="73"/>
      <c r="F4" s="73"/>
      <c r="G4" s="8"/>
      <c r="H4" s="8"/>
      <c r="I4" s="8"/>
      <c r="J4" s="8"/>
      <c r="K4" s="8"/>
      <c r="L4" s="8"/>
    </row>
    <row r="5" spans="2:12" s="4" customFormat="1" ht="5.45" customHeight="1">
      <c r="B5" s="35"/>
      <c r="C5" s="6"/>
      <c r="D5" s="9"/>
      <c r="E5" s="10"/>
      <c r="F5" s="10"/>
      <c r="G5" s="8"/>
      <c r="H5" s="8"/>
      <c r="I5" s="8"/>
      <c r="J5" s="8"/>
      <c r="K5" s="8"/>
      <c r="L5" s="8"/>
    </row>
    <row r="6" spans="2:12" s="4" customFormat="1" ht="14.25" customHeight="1">
      <c r="B6" s="35"/>
      <c r="C6" s="6" t="s">
        <v>14</v>
      </c>
      <c r="D6" s="589" t="s">
        <v>186</v>
      </c>
      <c r="E6" s="589"/>
      <c r="F6" s="589"/>
      <c r="G6" s="12"/>
      <c r="H6" s="12"/>
      <c r="I6" s="12"/>
      <c r="J6" s="12"/>
      <c r="K6" s="12"/>
      <c r="L6" s="12"/>
    </row>
    <row r="7" spans="2:12" s="4" customFormat="1" ht="27.6" customHeight="1">
      <c r="B7" s="35"/>
      <c r="C7" s="6"/>
      <c r="D7" s="590"/>
      <c r="E7" s="590"/>
      <c r="F7" s="590"/>
      <c r="G7" s="12"/>
      <c r="H7" s="12"/>
      <c r="I7" s="12"/>
      <c r="J7" s="12"/>
      <c r="K7" s="12"/>
      <c r="L7" s="12"/>
    </row>
    <row r="8" spans="2:12" s="4" customFormat="1" ht="5.45" customHeight="1">
      <c r="B8" s="35"/>
      <c r="C8" s="6"/>
      <c r="D8" s="11"/>
      <c r="E8" s="11"/>
      <c r="F8" s="11"/>
      <c r="G8" s="12"/>
      <c r="H8" s="12"/>
      <c r="I8" s="12"/>
      <c r="J8" s="12"/>
      <c r="K8" s="12"/>
      <c r="L8" s="12"/>
    </row>
    <row r="9" spans="2:12" s="4" customFormat="1" ht="14.25">
      <c r="B9" s="35"/>
      <c r="C9" s="13" t="s">
        <v>38</v>
      </c>
      <c r="D9" s="593" t="s">
        <v>140</v>
      </c>
      <c r="E9" s="594"/>
      <c r="F9" s="594"/>
    </row>
    <row r="10" spans="2:12">
      <c r="B10" s="36"/>
      <c r="C10" s="37"/>
      <c r="D10" s="592"/>
      <c r="E10" s="592"/>
      <c r="F10" s="592"/>
    </row>
    <row r="11" spans="2:12" ht="13.5" thickBot="1">
      <c r="B11" s="36"/>
      <c r="C11" s="20"/>
      <c r="D11" s="21"/>
      <c r="E11" s="21"/>
      <c r="F11" s="21"/>
    </row>
    <row r="12" spans="2:12" ht="21" thickBot="1">
      <c r="B12" s="39" t="s">
        <v>15</v>
      </c>
      <c r="C12" s="587" t="s">
        <v>16</v>
      </c>
      <c r="D12" s="588"/>
      <c r="E12" s="588"/>
      <c r="F12" s="588"/>
    </row>
    <row r="13" spans="2:12" ht="20.25">
      <c r="B13" s="39"/>
      <c r="C13" s="24"/>
      <c r="D13" s="25"/>
      <c r="E13" s="25"/>
      <c r="F13" s="26"/>
      <c r="G13" s="27"/>
    </row>
    <row r="14" spans="2:12" s="44" customFormat="1" ht="14.25">
      <c r="B14" s="40" t="s">
        <v>29</v>
      </c>
      <c r="C14" s="29" t="s">
        <v>30</v>
      </c>
      <c r="D14" s="29"/>
      <c r="E14" s="41" t="s">
        <v>18</v>
      </c>
      <c r="F14" s="42">
        <f>SUM(D16:D17)</f>
        <v>0</v>
      </c>
      <c r="G14" s="43"/>
    </row>
    <row r="15" spans="2:12" s="50" customFormat="1" ht="11.25">
      <c r="B15" s="45"/>
      <c r="C15" s="46"/>
      <c r="D15" s="47"/>
      <c r="E15" s="47"/>
      <c r="F15" s="48"/>
      <c r="G15" s="49"/>
    </row>
    <row r="16" spans="2:12" s="50" customFormat="1">
      <c r="B16" s="45"/>
      <c r="C16" s="72" t="s">
        <v>17</v>
      </c>
      <c r="D16" s="53">
        <f>'I_GO rekapitulacija'!F58</f>
        <v>0</v>
      </c>
      <c r="E16" s="47"/>
      <c r="F16" s="48"/>
      <c r="G16" s="49"/>
    </row>
    <row r="17" spans="2:7" s="50" customFormat="1">
      <c r="B17" s="45"/>
      <c r="C17" s="72" t="s">
        <v>19</v>
      </c>
      <c r="D17" s="53">
        <f>'I_GO rekapitulacija'!F93</f>
        <v>0</v>
      </c>
      <c r="E17" s="47"/>
      <c r="F17" s="48"/>
      <c r="G17" s="49"/>
    </row>
    <row r="18" spans="2:7" s="50" customFormat="1">
      <c r="B18" s="45"/>
      <c r="C18" s="72"/>
      <c r="D18" s="53"/>
      <c r="E18" s="47"/>
      <c r="F18" s="48"/>
      <c r="G18" s="49"/>
    </row>
    <row r="19" spans="2:7" s="50" customFormat="1">
      <c r="B19" s="45"/>
      <c r="C19" s="46"/>
      <c r="D19" s="53"/>
      <c r="E19" s="47"/>
      <c r="F19" s="48"/>
      <c r="G19" s="49"/>
    </row>
    <row r="20" spans="2:7">
      <c r="B20" s="51"/>
      <c r="C20" s="52"/>
      <c r="D20" s="53"/>
      <c r="E20" s="53"/>
      <c r="F20" s="54"/>
      <c r="G20" s="27"/>
    </row>
    <row r="21" spans="2:7" ht="15.75">
      <c r="B21" s="36"/>
      <c r="C21" s="37"/>
      <c r="D21" s="38"/>
      <c r="E21" s="38"/>
      <c r="F21" s="55"/>
      <c r="G21" s="27"/>
    </row>
    <row r="22" spans="2:7" s="44" customFormat="1" ht="14.25">
      <c r="B22" s="40" t="s">
        <v>31</v>
      </c>
      <c r="C22" s="29" t="s">
        <v>32</v>
      </c>
      <c r="D22" s="29"/>
      <c r="E22" s="41"/>
      <c r="F22" s="42">
        <v>0</v>
      </c>
      <c r="G22" s="43"/>
    </row>
    <row r="23" spans="2:7" s="50" customFormat="1" ht="11.25">
      <c r="B23" s="45"/>
      <c r="C23" s="46"/>
      <c r="D23" s="47"/>
      <c r="E23" s="47"/>
      <c r="F23" s="48"/>
      <c r="G23" s="49"/>
    </row>
    <row r="24" spans="2:7">
      <c r="B24" s="51"/>
      <c r="C24" s="52"/>
      <c r="D24" s="53"/>
      <c r="E24" s="53"/>
      <c r="F24" s="54"/>
      <c r="G24" s="27"/>
    </row>
    <row r="25" spans="2:7" ht="15.75">
      <c r="B25" s="36"/>
      <c r="C25" s="37"/>
      <c r="D25" s="38"/>
      <c r="E25" s="38"/>
      <c r="F25" s="55"/>
      <c r="G25" s="27"/>
    </row>
    <row r="26" spans="2:7" s="44" customFormat="1" ht="14.25">
      <c r="B26" s="40" t="s">
        <v>33</v>
      </c>
      <c r="C26" s="29" t="s">
        <v>34</v>
      </c>
      <c r="D26" s="29"/>
      <c r="E26" s="41"/>
      <c r="F26" s="42">
        <v>0</v>
      </c>
      <c r="G26" s="43"/>
    </row>
    <row r="27" spans="2:7" s="50" customFormat="1" ht="11.25">
      <c r="B27" s="45"/>
      <c r="C27" s="46"/>
      <c r="D27" s="47"/>
      <c r="E27" s="47"/>
      <c r="F27" s="48"/>
      <c r="G27" s="49"/>
    </row>
    <row r="28" spans="2:7">
      <c r="B28" s="51"/>
      <c r="C28" s="52"/>
      <c r="D28" s="53"/>
      <c r="E28" s="53"/>
      <c r="F28" s="54"/>
      <c r="G28" s="27"/>
    </row>
    <row r="29" spans="2:7" ht="15.75">
      <c r="B29" s="36"/>
      <c r="C29" s="37"/>
      <c r="D29" s="38"/>
      <c r="E29" s="38"/>
      <c r="F29" s="55"/>
      <c r="G29" s="27"/>
    </row>
    <row r="30" spans="2:7" ht="15.75">
      <c r="B30" s="36"/>
      <c r="C30" s="37"/>
      <c r="D30" s="38"/>
      <c r="E30" s="38"/>
      <c r="F30" s="55"/>
      <c r="G30" s="27"/>
    </row>
    <row r="31" spans="2:7" s="44" customFormat="1" ht="14.25">
      <c r="B31" s="40" t="s">
        <v>69</v>
      </c>
      <c r="C31" s="29" t="s">
        <v>70</v>
      </c>
      <c r="D31" s="29"/>
      <c r="E31" s="41"/>
      <c r="F31" s="42">
        <f>'IV_F - zunanja ureditev'!D21</f>
        <v>0</v>
      </c>
      <c r="G31" s="43"/>
    </row>
    <row r="32" spans="2:7" s="50" customFormat="1" ht="11.25">
      <c r="B32" s="45"/>
      <c r="C32" s="46"/>
      <c r="D32" s="47"/>
      <c r="E32" s="47"/>
      <c r="F32" s="48"/>
      <c r="G32" s="49"/>
    </row>
    <row r="33" spans="1:8">
      <c r="B33" s="51"/>
      <c r="C33" s="52"/>
      <c r="D33" s="53"/>
      <c r="E33" s="53"/>
      <c r="F33" s="54"/>
      <c r="G33" s="27"/>
    </row>
    <row r="34" spans="1:8" ht="15.75">
      <c r="B34" s="36"/>
      <c r="C34" s="37"/>
      <c r="D34" s="38"/>
      <c r="E34" s="38"/>
      <c r="F34" s="55"/>
      <c r="G34" s="27"/>
    </row>
    <row r="35" spans="1:8" s="58" customFormat="1" ht="15.75">
      <c r="A35" s="56"/>
      <c r="B35" s="57"/>
      <c r="C35" s="29"/>
      <c r="F35" s="59"/>
      <c r="G35" s="60"/>
    </row>
    <row r="36" spans="1:8" s="67" customFormat="1" ht="18.600000000000001" customHeight="1">
      <c r="A36" s="61"/>
      <c r="B36" s="62"/>
      <c r="C36" s="63" t="s">
        <v>883</v>
      </c>
      <c r="D36" s="64"/>
      <c r="E36" s="65"/>
      <c r="F36" s="74">
        <f>F14+F22+F26+F31</f>
        <v>0</v>
      </c>
      <c r="G36" s="66"/>
    </row>
    <row r="37" spans="1:8" s="58" customFormat="1" ht="15.75">
      <c r="A37" s="56"/>
      <c r="B37" s="57"/>
      <c r="C37" s="29"/>
      <c r="F37" s="59"/>
      <c r="G37" s="60"/>
    </row>
    <row r="38" spans="1:8" s="58" customFormat="1" ht="15.75">
      <c r="A38" s="56"/>
      <c r="B38" s="57"/>
      <c r="C38" s="29"/>
      <c r="E38" s="68"/>
      <c r="F38" s="59"/>
      <c r="G38" s="60"/>
    </row>
    <row r="39" spans="1:8" s="58" customFormat="1" ht="14.25">
      <c r="A39" s="56"/>
      <c r="B39" s="57"/>
      <c r="C39" s="29"/>
      <c r="F39" s="69"/>
      <c r="G39" s="60"/>
    </row>
    <row r="40" spans="1:8" s="58" customFormat="1" ht="23.45" customHeight="1">
      <c r="A40" s="56"/>
      <c r="B40" s="57"/>
      <c r="C40" s="76"/>
      <c r="H40" s="75"/>
    </row>
    <row r="41" spans="1:8" s="58" customFormat="1" ht="15">
      <c r="A41" s="56"/>
      <c r="B41" s="57"/>
      <c r="C41" s="77"/>
    </row>
    <row r="42" spans="1:8" ht="15">
      <c r="C42" s="77"/>
    </row>
    <row r="44" spans="1:8" ht="14.25">
      <c r="C44" s="78"/>
    </row>
  </sheetData>
  <mergeCells count="5">
    <mergeCell ref="C12:F12"/>
    <mergeCell ref="D6:F7"/>
    <mergeCell ref="D2:F2"/>
    <mergeCell ref="D3:F3"/>
    <mergeCell ref="D9:F10"/>
  </mergeCells>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A3D5-B030-44BB-BDA6-ABFC82532893}">
  <sheetPr>
    <tabColor rgb="FF92D050"/>
  </sheetPr>
  <dimension ref="A1:F62"/>
  <sheetViews>
    <sheetView view="pageBreakPreview" topLeftCell="A39" zoomScaleNormal="75" zoomScaleSheetLayoutView="100" workbookViewId="0">
      <selection activeCell="F53" sqref="F53"/>
    </sheetView>
  </sheetViews>
  <sheetFormatPr defaultColWidth="9.140625" defaultRowHeight="13.5"/>
  <cols>
    <col min="1" max="1" width="6.28515625" style="83" customWidth="1"/>
    <col min="2" max="2" width="45.5703125" style="83" customWidth="1"/>
    <col min="3" max="3" width="6.28515625" style="83" customWidth="1"/>
    <col min="4" max="4" width="8.140625" style="83" customWidth="1"/>
    <col min="5" max="5" width="10.140625" style="83" customWidth="1"/>
    <col min="6" max="6" width="12.85546875" style="83" customWidth="1"/>
    <col min="7" max="16384" width="9.140625" style="103"/>
  </cols>
  <sheetData>
    <row r="1" spans="1:6" s="195" customFormat="1">
      <c r="A1" s="79" t="s">
        <v>41</v>
      </c>
      <c r="B1" s="80" t="s">
        <v>25</v>
      </c>
      <c r="C1" s="81" t="s">
        <v>39</v>
      </c>
      <c r="D1" s="80" t="s">
        <v>22</v>
      </c>
      <c r="E1" s="82" t="s">
        <v>23</v>
      </c>
      <c r="F1" s="81" t="s">
        <v>40</v>
      </c>
    </row>
    <row r="4" spans="1:6" s="231" customFormat="1" ht="17.25" thickBot="1">
      <c r="A4" s="232" t="s">
        <v>672</v>
      </c>
      <c r="B4" s="233" t="s">
        <v>26</v>
      </c>
      <c r="C4" s="234"/>
      <c r="D4" s="234"/>
      <c r="E4" s="235"/>
      <c r="F4" s="235"/>
    </row>
    <row r="7" spans="1:6">
      <c r="A7" s="84" t="s">
        <v>204</v>
      </c>
      <c r="B7" s="85" t="s">
        <v>42</v>
      </c>
      <c r="C7" s="86"/>
      <c r="D7" s="86"/>
      <c r="E7" s="87"/>
      <c r="F7" s="88"/>
    </row>
    <row r="8" spans="1:6">
      <c r="A8" s="196"/>
      <c r="B8" s="197"/>
      <c r="C8" s="198"/>
      <c r="D8" s="199"/>
      <c r="E8" s="200"/>
      <c r="F8" s="201"/>
    </row>
    <row r="9" spans="1:6">
      <c r="A9" s="102"/>
      <c r="B9" s="207"/>
      <c r="C9" s="98"/>
      <c r="D9" s="99"/>
      <c r="E9" s="100"/>
      <c r="F9" s="99"/>
    </row>
    <row r="10" spans="1:6">
      <c r="A10" s="102"/>
      <c r="B10" s="89" t="s">
        <v>3</v>
      </c>
      <c r="C10" s="98"/>
      <c r="D10" s="99"/>
      <c r="E10" s="100"/>
      <c r="F10" s="99"/>
    </row>
    <row r="11" spans="1:6" ht="60">
      <c r="A11" s="102"/>
      <c r="B11" s="89" t="s">
        <v>55</v>
      </c>
      <c r="C11" s="98"/>
      <c r="D11" s="99"/>
      <c r="E11" s="100"/>
      <c r="F11" s="99"/>
    </row>
    <row r="12" spans="1:6" ht="48">
      <c r="A12" s="102"/>
      <c r="B12" s="89" t="s">
        <v>56</v>
      </c>
      <c r="C12" s="98"/>
      <c r="D12" s="99"/>
      <c r="E12" s="100"/>
      <c r="F12" s="99"/>
    </row>
    <row r="13" spans="1:6" ht="36">
      <c r="A13" s="102"/>
      <c r="B13" s="89" t="s">
        <v>57</v>
      </c>
      <c r="C13" s="98"/>
      <c r="D13" s="99"/>
      <c r="E13" s="100"/>
      <c r="F13" s="99"/>
    </row>
    <row r="14" spans="1:6" ht="60">
      <c r="A14" s="102"/>
      <c r="B14" s="89" t="s">
        <v>58</v>
      </c>
      <c r="C14" s="98"/>
      <c r="D14" s="99"/>
      <c r="E14" s="100"/>
      <c r="F14" s="99"/>
    </row>
    <row r="15" spans="1:6" ht="75" customHeight="1">
      <c r="A15" s="102"/>
      <c r="B15" s="89" t="s">
        <v>60</v>
      </c>
      <c r="C15" s="98"/>
      <c r="D15" s="99"/>
      <c r="E15" s="100"/>
      <c r="F15" s="99"/>
    </row>
    <row r="16" spans="1:6" ht="48">
      <c r="A16" s="102"/>
      <c r="B16" s="89" t="s">
        <v>59</v>
      </c>
      <c r="C16" s="98"/>
      <c r="D16" s="99"/>
      <c r="E16" s="100"/>
      <c r="F16" s="99"/>
    </row>
    <row r="17" spans="1:6">
      <c r="A17" s="102"/>
      <c r="B17" s="89"/>
      <c r="C17" s="98"/>
      <c r="D17" s="99"/>
      <c r="E17" s="100"/>
      <c r="F17" s="99"/>
    </row>
    <row r="18" spans="1:6" ht="162" customHeight="1">
      <c r="A18" s="366" t="s">
        <v>572</v>
      </c>
      <c r="B18" s="128" t="s">
        <v>542</v>
      </c>
      <c r="C18" s="90"/>
      <c r="D18" s="91"/>
      <c r="E18" s="91"/>
      <c r="F18" s="91"/>
    </row>
    <row r="19" spans="1:6" s="115" customFormat="1">
      <c r="A19" s="367"/>
      <c r="B19" s="128"/>
      <c r="C19" s="133"/>
      <c r="D19" s="135"/>
      <c r="E19" s="135"/>
      <c r="F19" s="135"/>
    </row>
    <row r="20" spans="1:6" s="115" customFormat="1" ht="12.75">
      <c r="A20" s="132"/>
      <c r="B20" s="128" t="s">
        <v>573</v>
      </c>
      <c r="C20" s="133"/>
      <c r="D20" s="135"/>
      <c r="E20" s="135"/>
      <c r="F20" s="135"/>
    </row>
    <row r="21" spans="1:6" s="115" customFormat="1" ht="14.45" customHeight="1">
      <c r="A21" s="132"/>
      <c r="B21" s="128"/>
      <c r="C21" s="133"/>
      <c r="D21" s="135"/>
      <c r="E21" s="135"/>
      <c r="F21" s="135"/>
    </row>
    <row r="22" spans="1:6" s="111" customFormat="1" ht="12.75">
      <c r="A22" s="322"/>
      <c r="B22" s="365" t="s">
        <v>543</v>
      </c>
      <c r="C22" s="324" t="s">
        <v>5</v>
      </c>
      <c r="D22" s="368">
        <v>1</v>
      </c>
      <c r="E22" s="346"/>
      <c r="F22" s="325">
        <f>D22*E22</f>
        <v>0</v>
      </c>
    </row>
    <row r="23" spans="1:6">
      <c r="A23" s="93"/>
      <c r="B23" s="89"/>
      <c r="C23" s="90"/>
      <c r="D23" s="91"/>
      <c r="E23" s="91"/>
      <c r="F23" s="91"/>
    </row>
    <row r="24" spans="1:6">
      <c r="A24" s="102"/>
      <c r="B24" s="89"/>
      <c r="C24" s="98"/>
      <c r="D24" s="99"/>
      <c r="E24" s="100"/>
      <c r="F24" s="99"/>
    </row>
    <row r="25" spans="1:6" ht="102.75" customHeight="1">
      <c r="A25" s="366" t="s">
        <v>574</v>
      </c>
      <c r="B25" s="128" t="s">
        <v>527</v>
      </c>
      <c r="C25" s="90"/>
      <c r="D25" s="91"/>
      <c r="E25" s="91"/>
      <c r="F25" s="91"/>
    </row>
    <row r="26" spans="1:6">
      <c r="A26" s="93"/>
      <c r="B26" s="89"/>
      <c r="C26" s="90"/>
      <c r="D26" s="91"/>
      <c r="E26" s="91"/>
      <c r="F26" s="91"/>
    </row>
    <row r="27" spans="1:6" s="115" customFormat="1" ht="12.75">
      <c r="A27" s="132"/>
      <c r="B27" s="128" t="s">
        <v>193</v>
      </c>
      <c r="C27" s="133"/>
      <c r="D27" s="135"/>
      <c r="E27" s="135"/>
      <c r="F27" s="135"/>
    </row>
    <row r="28" spans="1:6" s="115" customFormat="1" ht="14.45" customHeight="1">
      <c r="A28" s="132"/>
      <c r="B28" s="128"/>
      <c r="C28" s="133"/>
      <c r="D28" s="135"/>
      <c r="E28" s="135"/>
      <c r="F28" s="135"/>
    </row>
    <row r="29" spans="1:6" s="111" customFormat="1" ht="12.75">
      <c r="A29" s="322"/>
      <c r="B29" s="365" t="s">
        <v>194</v>
      </c>
      <c r="C29" s="324" t="s">
        <v>130</v>
      </c>
      <c r="D29" s="368">
        <v>59.5</v>
      </c>
      <c r="E29" s="346"/>
      <c r="F29" s="325">
        <f>D29*E29</f>
        <v>0</v>
      </c>
    </row>
    <row r="30" spans="1:6">
      <c r="A30" s="93"/>
      <c r="B30" s="89"/>
      <c r="C30" s="90"/>
      <c r="D30" s="91"/>
      <c r="E30" s="91"/>
      <c r="F30" s="91"/>
    </row>
    <row r="31" spans="1:6" ht="14.25" thickBot="1">
      <c r="A31" s="105"/>
      <c r="B31" s="94" t="s">
        <v>43</v>
      </c>
      <c r="C31" s="95"/>
      <c r="D31" s="95"/>
      <c r="E31" s="96"/>
      <c r="F31" s="97">
        <f>SUM(F17:F30)</f>
        <v>0</v>
      </c>
    </row>
    <row r="32" spans="1:6" ht="14.25" thickTop="1">
      <c r="A32" s="203"/>
      <c r="B32" s="204"/>
      <c r="C32" s="205"/>
      <c r="D32" s="205"/>
      <c r="E32" s="206"/>
      <c r="F32" s="205"/>
    </row>
    <row r="35" spans="1:6">
      <c r="A35" s="208" t="s">
        <v>195</v>
      </c>
      <c r="B35" s="213" t="s">
        <v>184</v>
      </c>
      <c r="C35" s="209"/>
      <c r="D35" s="210"/>
      <c r="E35" s="211"/>
      <c r="F35" s="212"/>
    </row>
    <row r="36" spans="1:6">
      <c r="A36" s="102"/>
      <c r="B36" s="89"/>
      <c r="C36" s="98"/>
      <c r="D36" s="99"/>
      <c r="E36" s="100"/>
      <c r="F36" s="99"/>
    </row>
    <row r="37" spans="1:6">
      <c r="A37" s="102"/>
      <c r="B37" s="89"/>
      <c r="C37" s="98"/>
      <c r="D37" s="99"/>
      <c r="E37" s="100"/>
      <c r="F37" s="99"/>
    </row>
    <row r="38" spans="1:6" ht="129" customHeight="1">
      <c r="A38" s="367" t="s">
        <v>575</v>
      </c>
      <c r="B38" s="128" t="s">
        <v>182</v>
      </c>
      <c r="C38" s="90"/>
      <c r="D38" s="99"/>
      <c r="E38" s="91"/>
      <c r="F38" s="91"/>
    </row>
    <row r="39" spans="1:6">
      <c r="A39" s="93"/>
      <c r="B39" s="89"/>
      <c r="C39" s="90"/>
      <c r="D39" s="91"/>
      <c r="E39" s="91"/>
      <c r="F39" s="91"/>
    </row>
    <row r="40" spans="1:6">
      <c r="A40" s="102"/>
      <c r="B40" s="104" t="s">
        <v>185</v>
      </c>
      <c r="C40" s="324" t="s">
        <v>5</v>
      </c>
      <c r="D40" s="368">
        <v>2</v>
      </c>
      <c r="E40" s="346"/>
      <c r="F40" s="325">
        <f>D40*E40</f>
        <v>0</v>
      </c>
    </row>
    <row r="41" spans="1:6">
      <c r="A41" s="102"/>
      <c r="B41" s="89"/>
      <c r="C41" s="98"/>
      <c r="D41" s="99"/>
      <c r="E41" s="100"/>
      <c r="F41" s="99"/>
    </row>
    <row r="42" spans="1:6">
      <c r="A42" s="93"/>
      <c r="B42" s="89"/>
      <c r="C42" s="90"/>
      <c r="D42" s="91"/>
      <c r="E42" s="91"/>
      <c r="F42" s="91"/>
    </row>
    <row r="43" spans="1:6" ht="14.25" thickBot="1">
      <c r="A43" s="105"/>
      <c r="B43" s="94" t="s">
        <v>183</v>
      </c>
      <c r="C43" s="95"/>
      <c r="D43" s="95"/>
      <c r="E43" s="96"/>
      <c r="F43" s="97">
        <f>SUM(F40:F42)</f>
        <v>0</v>
      </c>
    </row>
    <row r="44" spans="1:6" ht="14.25" thickTop="1"/>
    <row r="47" spans="1:6">
      <c r="A47" s="208" t="s">
        <v>89</v>
      </c>
      <c r="B47" s="213" t="s">
        <v>47</v>
      </c>
      <c r="C47" s="209"/>
      <c r="D47" s="210"/>
      <c r="E47" s="211"/>
      <c r="F47" s="212"/>
    </row>
    <row r="48" spans="1:6">
      <c r="A48" s="102"/>
      <c r="B48" s="89"/>
      <c r="C48" s="98"/>
      <c r="D48" s="99"/>
      <c r="E48" s="100"/>
      <c r="F48" s="99"/>
    </row>
    <row r="49" spans="1:6">
      <c r="A49" s="102"/>
      <c r="B49" s="89"/>
      <c r="C49" s="98"/>
      <c r="D49" s="99"/>
      <c r="E49" s="100"/>
      <c r="F49" s="99"/>
    </row>
    <row r="50" spans="1:6" ht="25.5">
      <c r="A50" s="367" t="s">
        <v>576</v>
      </c>
      <c r="B50" s="128" t="s">
        <v>44</v>
      </c>
      <c r="C50" s="90"/>
      <c r="D50" s="91"/>
      <c r="E50" s="91"/>
      <c r="F50" s="91"/>
    </row>
    <row r="51" spans="1:6" ht="39">
      <c r="A51" s="93"/>
      <c r="B51" s="127" t="s">
        <v>45</v>
      </c>
      <c r="C51" s="90"/>
      <c r="D51" s="91"/>
      <c r="E51" s="91"/>
      <c r="F51" s="91"/>
    </row>
    <row r="52" spans="1:6">
      <c r="A52" s="93"/>
      <c r="B52" s="128" t="s">
        <v>851</v>
      </c>
      <c r="C52" s="90"/>
      <c r="D52" s="91"/>
      <c r="E52" s="91"/>
      <c r="F52" s="91"/>
    </row>
    <row r="53" spans="1:6">
      <c r="A53" s="93"/>
      <c r="B53" s="128"/>
      <c r="C53" s="90"/>
      <c r="D53" s="91"/>
      <c r="E53" s="91"/>
      <c r="F53" s="91"/>
    </row>
    <row r="54" spans="1:6">
      <c r="A54" s="102"/>
      <c r="B54" s="327" t="s">
        <v>46</v>
      </c>
      <c r="C54" s="183"/>
      <c r="D54" s="183"/>
      <c r="E54" s="183"/>
      <c r="F54" s="92">
        <f>SUM(F6:F52)*10%*0.5</f>
        <v>0</v>
      </c>
    </row>
    <row r="55" spans="1:6">
      <c r="A55" s="127"/>
      <c r="B55" s="128"/>
      <c r="C55" s="129"/>
      <c r="D55" s="129"/>
      <c r="E55" s="130"/>
      <c r="F55" s="323"/>
    </row>
    <row r="56" spans="1:6" ht="14.25" thickBot="1">
      <c r="A56" s="127"/>
      <c r="B56" s="348" t="s">
        <v>448</v>
      </c>
      <c r="C56" s="349"/>
      <c r="D56" s="349"/>
      <c r="E56" s="349"/>
      <c r="F56" s="404">
        <f>SUM(F54:F55)</f>
        <v>0</v>
      </c>
    </row>
    <row r="57" spans="1:6" ht="14.25" thickTop="1">
      <c r="A57" s="127"/>
      <c r="B57" s="128"/>
      <c r="C57" s="129"/>
      <c r="D57" s="129"/>
      <c r="E57" s="130"/>
      <c r="F57" s="323"/>
    </row>
    <row r="58" spans="1:6" ht="14.25" thickBot="1">
      <c r="A58" s="214"/>
      <c r="B58" s="215"/>
      <c r="C58" s="216"/>
      <c r="D58" s="216"/>
      <c r="E58" s="218"/>
      <c r="F58" s="217"/>
    </row>
    <row r="59" spans="1:6" s="202" customFormat="1" ht="15" thickBot="1">
      <c r="A59" s="219"/>
      <c r="B59" s="191" t="s">
        <v>65</v>
      </c>
      <c r="C59" s="220"/>
      <c r="D59" s="220"/>
      <c r="E59" s="221"/>
      <c r="F59" s="525">
        <f>SUM(F6:F58)*0.5</f>
        <v>0</v>
      </c>
    </row>
    <row r="60" spans="1:6">
      <c r="A60" s="203"/>
      <c r="B60" s="204"/>
      <c r="C60" s="205"/>
      <c r="D60" s="205"/>
      <c r="E60" s="206"/>
      <c r="F60" s="205"/>
    </row>
    <row r="62" spans="1:6">
      <c r="F62" s="101"/>
    </row>
  </sheetData>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3" manualBreakCount="3">
    <brk id="23" max="5" man="1"/>
    <brk id="32" max="16383" man="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19AC-5BAD-4237-9E30-057BB12BCFC6}">
  <sheetPr>
    <tabColor rgb="FF00B050"/>
  </sheetPr>
  <dimension ref="A1:G227"/>
  <sheetViews>
    <sheetView view="pageBreakPreview" topLeftCell="A204" zoomScaleNormal="75" zoomScaleSheetLayoutView="100" workbookViewId="0">
      <selection activeCell="B177" sqref="B177"/>
    </sheetView>
  </sheetViews>
  <sheetFormatPr defaultColWidth="9.140625" defaultRowHeight="13.5"/>
  <cols>
    <col min="1" max="1" width="6.28515625" style="147" customWidth="1"/>
    <col min="2" max="2" width="45.5703125" style="147" customWidth="1"/>
    <col min="3" max="3" width="6.28515625" style="147" customWidth="1"/>
    <col min="4" max="4" width="7.85546875" style="115" hidden="1" customWidth="1"/>
    <col min="5" max="5" width="8.140625" style="147" customWidth="1"/>
    <col min="6" max="6" width="10.140625" style="286" customWidth="1"/>
    <col min="7" max="7" width="12.85546875" style="147" customWidth="1"/>
    <col min="8" max="16384" width="9.140625" style="103"/>
  </cols>
  <sheetData>
    <row r="1" spans="1:7" s="285" customFormat="1" ht="12.75" customHeight="1">
      <c r="A1" s="281" t="s">
        <v>41</v>
      </c>
      <c r="B1" s="282" t="s">
        <v>25</v>
      </c>
      <c r="C1" s="283" t="s">
        <v>39</v>
      </c>
      <c r="D1" s="282"/>
      <c r="E1" s="282" t="s">
        <v>22</v>
      </c>
      <c r="F1" s="284" t="s">
        <v>23</v>
      </c>
      <c r="G1" s="283" t="s">
        <v>40</v>
      </c>
    </row>
    <row r="3" spans="1:7" ht="14.25" thickBot="1">
      <c r="A3" s="287" t="s">
        <v>673</v>
      </c>
      <c r="B3" s="288" t="s">
        <v>26</v>
      </c>
      <c r="C3" s="289"/>
      <c r="D3" s="289"/>
      <c r="E3" s="289"/>
      <c r="F3" s="290"/>
      <c r="G3" s="291"/>
    </row>
    <row r="4" spans="1:7">
      <c r="A4" s="83"/>
      <c r="B4" s="83"/>
      <c r="C4" s="83"/>
      <c r="D4" s="83"/>
      <c r="E4" s="83"/>
      <c r="F4" s="292"/>
      <c r="G4" s="103"/>
    </row>
    <row r="5" spans="1:7">
      <c r="A5" s="83"/>
      <c r="B5" s="83"/>
      <c r="C5" s="83"/>
      <c r="D5" s="103"/>
      <c r="E5" s="83"/>
      <c r="F5" s="292"/>
      <c r="G5" s="83"/>
    </row>
    <row r="6" spans="1:7" s="115" customFormat="1" ht="12.75">
      <c r="A6" s="293" t="s">
        <v>204</v>
      </c>
      <c r="B6" s="294" t="s">
        <v>225</v>
      </c>
      <c r="C6" s="295"/>
      <c r="D6" s="295"/>
      <c r="E6" s="295"/>
      <c r="F6" s="296"/>
      <c r="G6" s="297"/>
    </row>
    <row r="7" spans="1:7">
      <c r="A7" s="196"/>
      <c r="B7" s="197"/>
      <c r="C7" s="198"/>
      <c r="D7" s="103"/>
      <c r="E7" s="199"/>
      <c r="F7" s="298"/>
      <c r="G7" s="201"/>
    </row>
    <row r="8" spans="1:7">
      <c r="A8" s="102"/>
      <c r="B8" s="89"/>
      <c r="C8" s="98"/>
      <c r="D8" s="103"/>
      <c r="E8" s="99"/>
      <c r="F8" s="299"/>
      <c r="G8" s="99"/>
    </row>
    <row r="9" spans="1:7" ht="24">
      <c r="A9" s="366" t="s">
        <v>572</v>
      </c>
      <c r="B9" s="89" t="s">
        <v>226</v>
      </c>
      <c r="C9" s="90"/>
      <c r="D9" s="103"/>
      <c r="E9" s="91"/>
      <c r="F9" s="300"/>
      <c r="G9" s="91"/>
    </row>
    <row r="10" spans="1:7" ht="168">
      <c r="A10" s="366"/>
      <c r="B10" s="89" t="s">
        <v>227</v>
      </c>
      <c r="C10" s="90"/>
      <c r="D10" s="103"/>
      <c r="E10" s="91"/>
      <c r="F10" s="300"/>
      <c r="G10" s="91"/>
    </row>
    <row r="11" spans="1:7" ht="48">
      <c r="A11" s="366"/>
      <c r="B11" s="89" t="s">
        <v>228</v>
      </c>
      <c r="C11" s="90"/>
      <c r="D11" s="103"/>
      <c r="E11" s="91"/>
      <c r="F11" s="300"/>
      <c r="G11" s="91"/>
    </row>
    <row r="12" spans="1:7" ht="24">
      <c r="A12" s="366"/>
      <c r="B12" s="89" t="s">
        <v>229</v>
      </c>
      <c r="C12" s="90"/>
      <c r="D12" s="103"/>
      <c r="E12" s="91"/>
      <c r="F12" s="300"/>
      <c r="G12" s="91"/>
    </row>
    <row r="13" spans="1:7" ht="36">
      <c r="A13" s="366"/>
      <c r="B13" s="89" t="s">
        <v>230</v>
      </c>
      <c r="C13" s="90"/>
      <c r="D13" s="103"/>
      <c r="E13" s="91"/>
      <c r="F13" s="300"/>
      <c r="G13" s="91"/>
    </row>
    <row r="14" spans="1:7" ht="36">
      <c r="A14" s="366"/>
      <c r="B14" s="374" t="s">
        <v>231</v>
      </c>
      <c r="C14" s="90"/>
      <c r="D14" s="103"/>
      <c r="E14" s="91"/>
      <c r="F14" s="300"/>
      <c r="G14" s="91"/>
    </row>
    <row r="15" spans="1:7">
      <c r="A15" s="366"/>
      <c r="B15" s="89"/>
      <c r="C15" s="90"/>
      <c r="D15" s="103"/>
      <c r="E15" s="91"/>
      <c r="F15" s="300"/>
      <c r="G15" s="91"/>
    </row>
    <row r="16" spans="1:7">
      <c r="A16" s="93"/>
      <c r="B16" s="89" t="s">
        <v>232</v>
      </c>
      <c r="C16" s="90"/>
      <c r="D16" s="103"/>
      <c r="E16" s="91"/>
      <c r="F16" s="300"/>
      <c r="G16" s="91"/>
    </row>
    <row r="17" spans="1:7">
      <c r="A17" s="93"/>
      <c r="B17" s="375" t="s">
        <v>233</v>
      </c>
      <c r="C17" s="90"/>
      <c r="D17" s="103"/>
      <c r="E17" s="91"/>
      <c r="F17" s="300"/>
      <c r="G17" s="91"/>
    </row>
    <row r="18" spans="1:7">
      <c r="A18" s="93"/>
      <c r="B18" s="375" t="s">
        <v>234</v>
      </c>
      <c r="C18" s="90"/>
      <c r="D18" s="103"/>
      <c r="E18" s="91"/>
      <c r="F18" s="300"/>
      <c r="G18" s="91"/>
    </row>
    <row r="19" spans="1:7" ht="24">
      <c r="A19" s="93"/>
      <c r="B19" s="375" t="s">
        <v>235</v>
      </c>
      <c r="C19" s="90"/>
      <c r="D19" s="103"/>
      <c r="E19" s="91"/>
      <c r="F19" s="300"/>
      <c r="G19" s="91"/>
    </row>
    <row r="20" spans="1:7" s="303" customFormat="1" ht="3" customHeight="1">
      <c r="A20" s="301"/>
      <c r="B20" s="369"/>
      <c r="C20" s="302"/>
      <c r="E20" s="304"/>
      <c r="F20" s="305"/>
      <c r="G20" s="304"/>
    </row>
    <row r="21" spans="1:7" ht="36">
      <c r="A21" s="93"/>
      <c r="B21" s="89" t="s">
        <v>236</v>
      </c>
      <c r="C21" s="90"/>
      <c r="D21" s="103"/>
      <c r="E21" s="91"/>
      <c r="F21" s="300"/>
      <c r="G21" s="91"/>
    </row>
    <row r="22" spans="1:7">
      <c r="A22" s="93"/>
      <c r="B22" s="128" t="s">
        <v>580</v>
      </c>
      <c r="C22" s="90"/>
      <c r="D22" s="103"/>
      <c r="E22" s="91"/>
      <c r="F22" s="300"/>
      <c r="G22" s="91"/>
    </row>
    <row r="23" spans="1:7" s="115" customFormat="1" ht="14.45" customHeight="1">
      <c r="A23" s="132"/>
      <c r="B23" s="128"/>
      <c r="C23" s="133"/>
      <c r="E23" s="135"/>
      <c r="F23" s="306"/>
      <c r="G23" s="135"/>
    </row>
    <row r="24" spans="1:7" s="111" customFormat="1" ht="15">
      <c r="A24" s="322"/>
      <c r="B24" s="250" t="s">
        <v>237</v>
      </c>
      <c r="C24" s="324" t="s">
        <v>85</v>
      </c>
      <c r="D24" s="368"/>
      <c r="E24" s="376">
        <v>37</v>
      </c>
      <c r="F24" s="368"/>
      <c r="G24" s="325">
        <f>E24*F24</f>
        <v>0</v>
      </c>
    </row>
    <row r="25" spans="1:7" ht="10.5" customHeight="1">
      <c r="A25" s="102"/>
      <c r="B25" s="89"/>
      <c r="C25" s="98"/>
      <c r="D25" s="103"/>
      <c r="E25" s="99"/>
      <c r="F25" s="307"/>
      <c r="G25" s="99"/>
    </row>
    <row r="26" spans="1:7">
      <c r="A26" s="102"/>
      <c r="B26" s="89"/>
      <c r="C26" s="98"/>
      <c r="D26" s="103"/>
      <c r="E26" s="99"/>
      <c r="F26" s="307"/>
      <c r="G26" s="99"/>
    </row>
    <row r="27" spans="1:7" ht="45" customHeight="1">
      <c r="A27" s="366" t="s">
        <v>574</v>
      </c>
      <c r="B27" s="89" t="s">
        <v>238</v>
      </c>
      <c r="C27" s="90"/>
      <c r="D27" s="103"/>
      <c r="E27" s="91"/>
      <c r="F27" s="300"/>
      <c r="G27" s="91"/>
    </row>
    <row r="28" spans="1:7">
      <c r="A28" s="93"/>
      <c r="B28" s="89" t="s">
        <v>232</v>
      </c>
      <c r="C28" s="90"/>
      <c r="D28" s="103"/>
      <c r="E28" s="91"/>
      <c r="F28" s="300"/>
      <c r="G28" s="91"/>
    </row>
    <row r="29" spans="1:7">
      <c r="A29" s="93"/>
      <c r="B29" s="375" t="s">
        <v>233</v>
      </c>
      <c r="C29" s="90"/>
      <c r="D29" s="103"/>
      <c r="E29" s="91"/>
      <c r="F29" s="300"/>
      <c r="G29" s="91"/>
    </row>
    <row r="30" spans="1:7">
      <c r="A30" s="93"/>
      <c r="B30" s="375" t="s">
        <v>239</v>
      </c>
      <c r="C30" s="90"/>
      <c r="D30" s="103"/>
      <c r="E30" s="91"/>
      <c r="F30" s="300"/>
      <c r="G30" s="91"/>
    </row>
    <row r="31" spans="1:7" ht="24">
      <c r="A31" s="93"/>
      <c r="B31" s="375" t="s">
        <v>235</v>
      </c>
      <c r="C31" s="90"/>
      <c r="D31" s="103"/>
      <c r="E31" s="91"/>
      <c r="F31" s="300"/>
      <c r="G31" s="91"/>
    </row>
    <row r="32" spans="1:7" ht="24">
      <c r="A32" s="93"/>
      <c r="B32" s="375" t="s">
        <v>240</v>
      </c>
      <c r="C32" s="90"/>
      <c r="D32" s="103"/>
      <c r="E32" s="91"/>
      <c r="F32" s="300"/>
      <c r="G32" s="91"/>
    </row>
    <row r="33" spans="1:7" ht="36">
      <c r="A33" s="93"/>
      <c r="B33" s="89" t="s">
        <v>236</v>
      </c>
      <c r="C33" s="90"/>
      <c r="D33" s="103"/>
      <c r="E33" s="91"/>
      <c r="F33" s="300"/>
      <c r="G33" s="91"/>
    </row>
    <row r="34" spans="1:7">
      <c r="A34" s="93"/>
      <c r="B34" s="128" t="s">
        <v>580</v>
      </c>
      <c r="C34" s="90"/>
      <c r="D34" s="103"/>
      <c r="E34" s="91"/>
      <c r="F34" s="300"/>
      <c r="G34" s="91"/>
    </row>
    <row r="35" spans="1:7" s="115" customFormat="1" ht="14.45" customHeight="1">
      <c r="A35" s="132"/>
      <c r="B35" s="128"/>
      <c r="C35" s="133"/>
      <c r="E35" s="135"/>
      <c r="F35" s="306"/>
      <c r="G35" s="135"/>
    </row>
    <row r="36" spans="1:7" s="111" customFormat="1" ht="12.75">
      <c r="A36" s="322"/>
      <c r="B36" s="250" t="s">
        <v>241</v>
      </c>
      <c r="C36" s="324" t="s">
        <v>130</v>
      </c>
      <c r="D36" s="368"/>
      <c r="E36" s="376">
        <v>17</v>
      </c>
      <c r="F36" s="368"/>
      <c r="G36" s="325">
        <f>E36*F36</f>
        <v>0</v>
      </c>
    </row>
    <row r="37" spans="1:7" ht="10.5" customHeight="1">
      <c r="A37" s="102"/>
      <c r="B37" s="89"/>
      <c r="C37" s="98"/>
      <c r="D37" s="103"/>
      <c r="E37" s="99"/>
      <c r="F37" s="307"/>
      <c r="G37" s="99"/>
    </row>
    <row r="38" spans="1:7">
      <c r="A38" s="102"/>
      <c r="B38" s="89"/>
      <c r="C38" s="98"/>
      <c r="D38" s="103"/>
      <c r="E38" s="99"/>
      <c r="F38" s="307"/>
      <c r="G38" s="99"/>
    </row>
    <row r="39" spans="1:7" ht="93" customHeight="1">
      <c r="A39" s="366" t="s">
        <v>581</v>
      </c>
      <c r="B39" s="89" t="s">
        <v>242</v>
      </c>
      <c r="C39" s="90"/>
      <c r="D39" s="103"/>
      <c r="E39" s="91"/>
      <c r="F39" s="300"/>
      <c r="G39" s="91"/>
    </row>
    <row r="40" spans="1:7">
      <c r="A40" s="93"/>
      <c r="B40" s="128" t="s">
        <v>580</v>
      </c>
      <c r="C40" s="90"/>
      <c r="D40" s="103"/>
      <c r="E40" s="91"/>
      <c r="F40" s="300"/>
      <c r="G40" s="91"/>
    </row>
    <row r="41" spans="1:7" s="115" customFormat="1" ht="14.45" customHeight="1">
      <c r="A41" s="132"/>
      <c r="B41" s="128"/>
      <c r="C41" s="133"/>
      <c r="E41" s="135"/>
      <c r="F41" s="306"/>
      <c r="G41" s="135"/>
    </row>
    <row r="42" spans="1:7" s="111" customFormat="1" ht="15">
      <c r="A42" s="322"/>
      <c r="B42" s="250" t="s">
        <v>243</v>
      </c>
      <c r="C42" s="324" t="s">
        <v>87</v>
      </c>
      <c r="D42" s="368"/>
      <c r="E42" s="376">
        <v>19</v>
      </c>
      <c r="F42" s="368"/>
      <c r="G42" s="325">
        <f>E42*F42</f>
        <v>0</v>
      </c>
    </row>
    <row r="43" spans="1:7">
      <c r="A43" s="102"/>
      <c r="B43" s="89"/>
      <c r="C43" s="98"/>
      <c r="D43" s="103"/>
      <c r="E43" s="99"/>
      <c r="F43" s="307"/>
      <c r="G43" s="99"/>
    </row>
    <row r="44" spans="1:7">
      <c r="A44" s="102"/>
      <c r="B44" s="89"/>
      <c r="C44" s="98"/>
      <c r="D44" s="103"/>
      <c r="E44" s="99"/>
      <c r="F44" s="307"/>
      <c r="G44" s="99"/>
    </row>
    <row r="45" spans="1:7" ht="78.75" customHeight="1">
      <c r="A45" s="366" t="s">
        <v>582</v>
      </c>
      <c r="B45" s="89" t="s">
        <v>244</v>
      </c>
      <c r="C45" s="90"/>
      <c r="D45" s="103"/>
      <c r="E45" s="91"/>
      <c r="F45" s="300"/>
      <c r="G45" s="91"/>
    </row>
    <row r="46" spans="1:7">
      <c r="A46" s="93"/>
      <c r="B46" s="128" t="s">
        <v>580</v>
      </c>
      <c r="C46" s="90"/>
      <c r="D46" s="103"/>
      <c r="E46" s="91"/>
      <c r="F46" s="300"/>
      <c r="G46" s="91"/>
    </row>
    <row r="47" spans="1:7" s="115" customFormat="1" ht="14.45" customHeight="1">
      <c r="A47" s="132"/>
      <c r="B47" s="128"/>
      <c r="C47" s="133"/>
      <c r="E47" s="135"/>
      <c r="F47" s="306"/>
      <c r="G47" s="135"/>
    </row>
    <row r="48" spans="1:7" s="111" customFormat="1" ht="15">
      <c r="A48" s="322"/>
      <c r="B48" s="250" t="s">
        <v>245</v>
      </c>
      <c r="C48" s="324" t="s">
        <v>87</v>
      </c>
      <c r="D48" s="368"/>
      <c r="E48" s="376">
        <v>19</v>
      </c>
      <c r="F48" s="368"/>
      <c r="G48" s="325">
        <f>E48*F48</f>
        <v>0</v>
      </c>
    </row>
    <row r="49" spans="1:7">
      <c r="A49" s="102"/>
      <c r="B49" s="89"/>
      <c r="C49" s="98"/>
      <c r="D49" s="103"/>
      <c r="E49" s="99"/>
      <c r="F49" s="307"/>
      <c r="G49" s="99"/>
    </row>
    <row r="50" spans="1:7">
      <c r="A50" s="102"/>
      <c r="B50" s="89"/>
      <c r="C50" s="98"/>
      <c r="D50" s="103"/>
      <c r="E50" s="99"/>
      <c r="F50" s="307"/>
      <c r="G50" s="99"/>
    </row>
    <row r="51" spans="1:7" ht="24">
      <c r="A51" s="366" t="s">
        <v>583</v>
      </c>
      <c r="B51" s="89" t="s">
        <v>246</v>
      </c>
      <c r="C51" s="90"/>
      <c r="D51" s="103"/>
      <c r="E51" s="91"/>
      <c r="F51" s="300"/>
      <c r="G51" s="91"/>
    </row>
    <row r="52" spans="1:7" ht="192">
      <c r="A52" s="366"/>
      <c r="B52" s="89" t="s">
        <v>247</v>
      </c>
      <c r="C52" s="90"/>
      <c r="D52" s="103"/>
      <c r="E52" s="91"/>
      <c r="F52" s="300"/>
      <c r="G52" s="91"/>
    </row>
    <row r="53" spans="1:7" ht="60">
      <c r="A53" s="366"/>
      <c r="B53" s="89" t="s">
        <v>248</v>
      </c>
      <c r="C53" s="90"/>
      <c r="D53" s="103"/>
      <c r="E53" s="91"/>
      <c r="F53" s="300"/>
      <c r="G53" s="91"/>
    </row>
    <row r="54" spans="1:7">
      <c r="A54" s="366"/>
      <c r="B54" s="89" t="s">
        <v>249</v>
      </c>
      <c r="C54" s="90"/>
      <c r="D54" s="103"/>
      <c r="E54" s="91"/>
      <c r="F54" s="300"/>
      <c r="G54" s="91"/>
    </row>
    <row r="55" spans="1:7">
      <c r="A55" s="366"/>
      <c r="B55" s="89"/>
      <c r="C55" s="90"/>
      <c r="D55" s="103"/>
      <c r="E55" s="91"/>
      <c r="F55" s="300"/>
      <c r="G55" s="91"/>
    </row>
    <row r="56" spans="1:7">
      <c r="A56" s="93"/>
      <c r="B56" s="128" t="s">
        <v>580</v>
      </c>
      <c r="C56" s="90"/>
      <c r="D56" s="103"/>
      <c r="E56" s="91"/>
      <c r="F56" s="300"/>
      <c r="G56" s="91"/>
    </row>
    <row r="57" spans="1:7" s="115" customFormat="1" ht="14.45" customHeight="1">
      <c r="A57" s="132"/>
      <c r="B57" s="128"/>
      <c r="C57" s="133"/>
      <c r="E57" s="135"/>
      <c r="F57" s="306"/>
      <c r="G57" s="135"/>
    </row>
    <row r="58" spans="1:7" s="111" customFormat="1" ht="15">
      <c r="A58" s="322"/>
      <c r="B58" s="250" t="s">
        <v>250</v>
      </c>
      <c r="C58" s="324" t="s">
        <v>85</v>
      </c>
      <c r="D58" s="368"/>
      <c r="E58" s="376">
        <v>37</v>
      </c>
      <c r="F58" s="368"/>
      <c r="G58" s="325">
        <f>E58*F58</f>
        <v>0</v>
      </c>
    </row>
    <row r="59" spans="1:7">
      <c r="A59" s="102"/>
      <c r="B59" s="89"/>
      <c r="C59" s="98"/>
      <c r="D59" s="103"/>
      <c r="E59" s="99"/>
      <c r="F59" s="307"/>
      <c r="G59" s="99"/>
    </row>
    <row r="60" spans="1:7">
      <c r="A60" s="102"/>
      <c r="B60" s="89"/>
      <c r="C60" s="98"/>
      <c r="D60" s="103"/>
      <c r="E60" s="99"/>
      <c r="F60" s="307"/>
      <c r="G60" s="99"/>
    </row>
    <row r="61" spans="1:7" ht="36">
      <c r="A61" s="366" t="s">
        <v>584</v>
      </c>
      <c r="B61" s="89" t="s">
        <v>251</v>
      </c>
      <c r="C61" s="90"/>
      <c r="D61" s="103"/>
      <c r="E61" s="91"/>
      <c r="F61" s="300"/>
      <c r="G61" s="91"/>
    </row>
    <row r="62" spans="1:7" ht="192">
      <c r="A62" s="366"/>
      <c r="B62" s="89" t="s">
        <v>247</v>
      </c>
      <c r="C62" s="90"/>
      <c r="D62" s="103"/>
      <c r="E62" s="91"/>
      <c r="F62" s="300"/>
      <c r="G62" s="91"/>
    </row>
    <row r="63" spans="1:7" ht="60">
      <c r="A63" s="366"/>
      <c r="B63" s="89" t="s">
        <v>248</v>
      </c>
      <c r="C63" s="90"/>
      <c r="D63" s="103"/>
      <c r="E63" s="91"/>
      <c r="F63" s="300"/>
      <c r="G63" s="91"/>
    </row>
    <row r="64" spans="1:7">
      <c r="A64" s="366"/>
      <c r="B64" s="89" t="s">
        <v>252</v>
      </c>
      <c r="C64" s="90"/>
      <c r="D64" s="103"/>
      <c r="E64" s="91"/>
      <c r="F64" s="300"/>
      <c r="G64" s="91"/>
    </row>
    <row r="65" spans="1:7">
      <c r="A65" s="366"/>
      <c r="B65" s="89"/>
      <c r="C65" s="90"/>
      <c r="D65" s="103"/>
      <c r="E65" s="91"/>
      <c r="F65" s="300"/>
      <c r="G65" s="91"/>
    </row>
    <row r="66" spans="1:7">
      <c r="A66" s="93"/>
      <c r="B66" s="128" t="s">
        <v>580</v>
      </c>
      <c r="C66" s="90"/>
      <c r="D66" s="103"/>
      <c r="E66" s="91"/>
      <c r="F66" s="300"/>
      <c r="G66" s="91"/>
    </row>
    <row r="67" spans="1:7" s="115" customFormat="1" ht="14.45" customHeight="1">
      <c r="A67" s="132"/>
      <c r="B67" s="128"/>
      <c r="C67" s="133"/>
      <c r="E67" s="135"/>
      <c r="F67" s="306"/>
      <c r="G67" s="135"/>
    </row>
    <row r="68" spans="1:7" s="111" customFormat="1" ht="15">
      <c r="A68" s="322"/>
      <c r="B68" s="250" t="s">
        <v>253</v>
      </c>
      <c r="C68" s="324" t="s">
        <v>85</v>
      </c>
      <c r="D68" s="368"/>
      <c r="E68" s="376">
        <v>10</v>
      </c>
      <c r="F68" s="368"/>
      <c r="G68" s="325">
        <f>E68*F68</f>
        <v>0</v>
      </c>
    </row>
    <row r="69" spans="1:7">
      <c r="A69" s="102"/>
      <c r="B69" s="89"/>
      <c r="C69" s="98"/>
      <c r="D69" s="103"/>
      <c r="E69" s="99"/>
      <c r="F69" s="307"/>
      <c r="G69" s="99"/>
    </row>
    <row r="70" spans="1:7">
      <c r="A70" s="102"/>
      <c r="B70" s="89"/>
      <c r="C70" s="98"/>
      <c r="D70" s="103"/>
      <c r="E70" s="99"/>
      <c r="F70" s="307"/>
      <c r="G70" s="99"/>
    </row>
    <row r="71" spans="1:7" ht="111" customHeight="1">
      <c r="A71" s="366" t="s">
        <v>585</v>
      </c>
      <c r="B71" s="89" t="s">
        <v>254</v>
      </c>
      <c r="C71" s="90"/>
      <c r="D71" s="103"/>
      <c r="E71" s="91"/>
      <c r="F71" s="300"/>
      <c r="G71" s="91"/>
    </row>
    <row r="72" spans="1:7">
      <c r="A72" s="93"/>
      <c r="B72" s="128" t="s">
        <v>580</v>
      </c>
      <c r="C72" s="90"/>
      <c r="D72" s="103"/>
      <c r="E72" s="91"/>
      <c r="F72" s="300"/>
      <c r="G72" s="91"/>
    </row>
    <row r="73" spans="1:7" s="115" customFormat="1" ht="14.45" customHeight="1">
      <c r="A73" s="132"/>
      <c r="B73" s="128"/>
      <c r="C73" s="133"/>
      <c r="E73" s="135"/>
      <c r="F73" s="306"/>
      <c r="G73" s="135"/>
    </row>
    <row r="74" spans="1:7" s="111" customFormat="1" ht="12.75">
      <c r="A74" s="322"/>
      <c r="B74" s="250" t="s">
        <v>255</v>
      </c>
      <c r="C74" s="324" t="s">
        <v>5</v>
      </c>
      <c r="D74" s="368"/>
      <c r="E74" s="346">
        <v>1</v>
      </c>
      <c r="F74" s="368"/>
      <c r="G74" s="325">
        <f>E74*F74</f>
        <v>0</v>
      </c>
    </row>
    <row r="75" spans="1:7">
      <c r="A75" s="102"/>
      <c r="B75" s="89"/>
      <c r="C75" s="98"/>
      <c r="D75" s="103"/>
      <c r="E75" s="99"/>
      <c r="F75" s="307"/>
      <c r="G75" s="99"/>
    </row>
    <row r="76" spans="1:7">
      <c r="A76" s="102"/>
      <c r="B76" s="89"/>
      <c r="C76" s="98"/>
      <c r="D76" s="103"/>
      <c r="E76" s="99"/>
      <c r="F76" s="307"/>
      <c r="G76" s="99"/>
    </row>
    <row r="77" spans="1:7" ht="102.75" customHeight="1">
      <c r="A77" s="366" t="s">
        <v>586</v>
      </c>
      <c r="B77" s="89" t="s">
        <v>256</v>
      </c>
      <c r="C77" s="90"/>
      <c r="D77" s="103"/>
      <c r="E77" s="91"/>
      <c r="F77" s="300"/>
      <c r="G77" s="91"/>
    </row>
    <row r="78" spans="1:7">
      <c r="A78" s="93"/>
      <c r="B78" s="128" t="s">
        <v>580</v>
      </c>
      <c r="C78" s="90"/>
      <c r="D78" s="103"/>
      <c r="E78" s="91"/>
      <c r="F78" s="300"/>
      <c r="G78" s="91"/>
    </row>
    <row r="79" spans="1:7" s="115" customFormat="1" ht="14.45" customHeight="1">
      <c r="A79" s="132"/>
      <c r="B79" s="128"/>
      <c r="C79" s="133"/>
      <c r="E79" s="135"/>
      <c r="F79" s="306"/>
      <c r="G79" s="135"/>
    </row>
    <row r="80" spans="1:7" s="111" customFormat="1" ht="12.75">
      <c r="A80" s="322"/>
      <c r="B80" s="250" t="s">
        <v>257</v>
      </c>
      <c r="C80" s="324" t="s">
        <v>5</v>
      </c>
      <c r="D80" s="368"/>
      <c r="E80" s="376">
        <v>2</v>
      </c>
      <c r="F80" s="368"/>
      <c r="G80" s="325">
        <f>E80*F80</f>
        <v>0</v>
      </c>
    </row>
    <row r="81" spans="1:7">
      <c r="A81" s="102"/>
      <c r="B81" s="89"/>
      <c r="C81" s="98"/>
      <c r="D81" s="103"/>
      <c r="E81" s="99"/>
      <c r="F81" s="307"/>
      <c r="G81" s="99"/>
    </row>
    <row r="82" spans="1:7">
      <c r="A82" s="102"/>
      <c r="B82" s="89"/>
      <c r="C82" s="98"/>
      <c r="D82" s="103"/>
      <c r="E82" s="99"/>
      <c r="F82" s="307"/>
      <c r="G82" s="99"/>
    </row>
    <row r="83" spans="1:7" ht="80.25" customHeight="1">
      <c r="A83" s="366" t="s">
        <v>587</v>
      </c>
      <c r="B83" s="89" t="s">
        <v>258</v>
      </c>
      <c r="C83" s="90"/>
      <c r="D83" s="103"/>
      <c r="E83" s="91"/>
      <c r="F83" s="300"/>
      <c r="G83" s="91"/>
    </row>
    <row r="84" spans="1:7">
      <c r="A84" s="93"/>
      <c r="B84" s="128" t="s">
        <v>580</v>
      </c>
      <c r="C84" s="90"/>
      <c r="D84" s="103"/>
      <c r="E84" s="91"/>
      <c r="F84" s="300"/>
      <c r="G84" s="91"/>
    </row>
    <row r="85" spans="1:7" s="115" customFormat="1" ht="14.45" customHeight="1">
      <c r="A85" s="132"/>
      <c r="B85" s="128"/>
      <c r="C85" s="133"/>
      <c r="E85" s="135"/>
      <c r="F85" s="306"/>
      <c r="G85" s="135"/>
    </row>
    <row r="86" spans="1:7" s="115" customFormat="1" ht="15">
      <c r="A86" s="377"/>
      <c r="B86" s="370" t="s">
        <v>259</v>
      </c>
      <c r="C86" s="378" t="s">
        <v>87</v>
      </c>
      <c r="D86" s="368"/>
      <c r="E86" s="376">
        <v>6</v>
      </c>
      <c r="F86" s="368"/>
      <c r="G86" s="379">
        <f>E86*F86</f>
        <v>0</v>
      </c>
    </row>
    <row r="87" spans="1:7">
      <c r="A87" s="102"/>
      <c r="B87" s="89"/>
      <c r="C87" s="98"/>
      <c r="D87" s="103"/>
      <c r="E87" s="99"/>
      <c r="F87" s="307"/>
      <c r="G87" s="99"/>
    </row>
    <row r="88" spans="1:7">
      <c r="A88" s="102"/>
      <c r="B88" s="89"/>
      <c r="C88" s="98"/>
      <c r="D88" s="103"/>
      <c r="E88" s="99"/>
      <c r="F88" s="307"/>
      <c r="G88" s="99"/>
    </row>
    <row r="89" spans="1:7" ht="75" customHeight="1">
      <c r="A89" s="366" t="s">
        <v>588</v>
      </c>
      <c r="B89" s="89" t="s">
        <v>260</v>
      </c>
      <c r="C89" s="90"/>
      <c r="D89" s="103"/>
      <c r="E89" s="91"/>
      <c r="F89" s="300"/>
      <c r="G89" s="91"/>
    </row>
    <row r="90" spans="1:7">
      <c r="A90" s="93"/>
      <c r="B90" s="128" t="s">
        <v>580</v>
      </c>
      <c r="C90" s="90"/>
      <c r="D90" s="103"/>
      <c r="E90" s="91"/>
      <c r="F90" s="300"/>
      <c r="G90" s="91"/>
    </row>
    <row r="91" spans="1:7" s="115" customFormat="1" ht="14.45" customHeight="1">
      <c r="A91" s="132"/>
      <c r="B91" s="128"/>
      <c r="C91" s="133"/>
      <c r="E91" s="135"/>
      <c r="F91" s="306"/>
      <c r="G91" s="135"/>
    </row>
    <row r="92" spans="1:7" s="111" customFormat="1" ht="12.75">
      <c r="A92" s="322"/>
      <c r="B92" s="250" t="s">
        <v>261</v>
      </c>
      <c r="C92" s="324" t="s">
        <v>130</v>
      </c>
      <c r="D92" s="368"/>
      <c r="E92" s="376">
        <v>48</v>
      </c>
      <c r="F92" s="368"/>
      <c r="G92" s="379">
        <f>E92*F92</f>
        <v>0</v>
      </c>
    </row>
    <row r="93" spans="1:7" ht="10.5" customHeight="1">
      <c r="A93" s="102"/>
      <c r="B93" s="89"/>
      <c r="C93" s="98"/>
      <c r="D93" s="103"/>
      <c r="E93" s="99"/>
      <c r="F93" s="307"/>
      <c r="G93" s="99"/>
    </row>
    <row r="94" spans="1:7">
      <c r="A94" s="102"/>
      <c r="B94" s="89"/>
      <c r="C94" s="98"/>
      <c r="D94" s="103"/>
      <c r="E94" s="99"/>
      <c r="F94" s="307"/>
      <c r="G94" s="99"/>
    </row>
    <row r="95" spans="1:7" ht="14.25" thickBot="1">
      <c r="A95" s="105"/>
      <c r="B95" s="94" t="s">
        <v>262</v>
      </c>
      <c r="C95" s="95"/>
      <c r="D95" s="95"/>
      <c r="E95" s="95"/>
      <c r="F95" s="308"/>
      <c r="G95" s="97">
        <f>SUM(G9:G94)</f>
        <v>0</v>
      </c>
    </row>
    <row r="96" spans="1:7" ht="14.25" thickTop="1">
      <c r="A96" s="203"/>
      <c r="B96" s="204"/>
      <c r="C96" s="205"/>
      <c r="D96" s="103"/>
      <c r="E96" s="205"/>
      <c r="F96" s="309"/>
      <c r="G96" s="205"/>
    </row>
    <row r="97" spans="1:7">
      <c r="A97" s="83"/>
      <c r="B97" s="83"/>
      <c r="C97" s="83"/>
      <c r="D97" s="83"/>
      <c r="E97" s="83"/>
      <c r="F97" s="292"/>
      <c r="G97" s="103"/>
    </row>
    <row r="98" spans="1:7">
      <c r="A98" s="83"/>
      <c r="B98" s="83"/>
      <c r="C98" s="83"/>
      <c r="D98" s="83"/>
      <c r="E98" s="83"/>
      <c r="F98" s="292"/>
      <c r="G98" s="103"/>
    </row>
    <row r="99" spans="1:7">
      <c r="A99" s="84" t="s">
        <v>134</v>
      </c>
      <c r="B99" s="310" t="s">
        <v>42</v>
      </c>
      <c r="C99" s="311"/>
      <c r="D99" s="311"/>
      <c r="E99" s="312"/>
      <c r="F99" s="313"/>
      <c r="G99" s="313"/>
    </row>
    <row r="100" spans="1:7">
      <c r="A100" s="196"/>
      <c r="B100" s="197"/>
      <c r="C100" s="198"/>
      <c r="D100" s="199"/>
      <c r="E100" s="200"/>
      <c r="F100" s="298"/>
      <c r="G100" s="103"/>
    </row>
    <row r="101" spans="1:7">
      <c r="A101" s="102"/>
      <c r="B101" s="207"/>
      <c r="C101" s="98"/>
      <c r="D101" s="99"/>
      <c r="E101" s="100"/>
      <c r="F101" s="299"/>
      <c r="G101" s="103"/>
    </row>
    <row r="102" spans="1:7">
      <c r="A102" s="102"/>
      <c r="B102" s="89" t="s">
        <v>3</v>
      </c>
      <c r="C102" s="98"/>
      <c r="D102" s="99"/>
      <c r="E102" s="100"/>
      <c r="F102" s="299"/>
      <c r="G102" s="103"/>
    </row>
    <row r="103" spans="1:7" ht="60">
      <c r="A103" s="102"/>
      <c r="B103" s="89" t="s">
        <v>55</v>
      </c>
      <c r="C103" s="98"/>
      <c r="D103" s="99"/>
      <c r="E103" s="100"/>
      <c r="F103" s="299"/>
      <c r="G103" s="103"/>
    </row>
    <row r="104" spans="1:7" ht="48">
      <c r="A104" s="102"/>
      <c r="B104" s="89" t="s">
        <v>56</v>
      </c>
      <c r="C104" s="98"/>
      <c r="D104" s="99"/>
      <c r="E104" s="100"/>
      <c r="F104" s="299"/>
      <c r="G104" s="103"/>
    </row>
    <row r="105" spans="1:7" ht="36">
      <c r="A105" s="102"/>
      <c r="B105" s="89" t="s">
        <v>57</v>
      </c>
      <c r="C105" s="98"/>
      <c r="D105" s="99"/>
      <c r="E105" s="100"/>
      <c r="F105" s="299"/>
      <c r="G105" s="103"/>
    </row>
    <row r="106" spans="1:7" ht="60">
      <c r="A106" s="102"/>
      <c r="B106" s="89" t="s">
        <v>58</v>
      </c>
      <c r="C106" s="98"/>
      <c r="D106" s="99"/>
      <c r="E106" s="100"/>
      <c r="F106" s="299"/>
      <c r="G106" s="103"/>
    </row>
    <row r="107" spans="1:7" ht="75" customHeight="1">
      <c r="A107" s="102"/>
      <c r="B107" s="89" t="s">
        <v>60</v>
      </c>
      <c r="C107" s="98"/>
      <c r="D107" s="99"/>
      <c r="E107" s="100"/>
      <c r="F107" s="299"/>
      <c r="G107" s="103"/>
    </row>
    <row r="108" spans="1:7" ht="48">
      <c r="A108" s="102"/>
      <c r="B108" s="89" t="s">
        <v>59</v>
      </c>
      <c r="C108" s="98"/>
      <c r="D108" s="99"/>
      <c r="E108" s="100"/>
      <c r="F108" s="299"/>
      <c r="G108" s="103"/>
    </row>
    <row r="109" spans="1:7">
      <c r="A109" s="102"/>
      <c r="B109" s="89"/>
      <c r="C109" s="98"/>
      <c r="D109" s="99"/>
      <c r="E109" s="100"/>
      <c r="F109" s="299"/>
      <c r="G109" s="103"/>
    </row>
    <row r="110" spans="1:7">
      <c r="A110" s="102"/>
      <c r="B110" s="89"/>
      <c r="C110" s="98"/>
      <c r="D110" s="99"/>
      <c r="E110" s="100"/>
      <c r="F110" s="299"/>
      <c r="G110" s="103"/>
    </row>
    <row r="111" spans="1:7" ht="165.75">
      <c r="A111" s="366" t="s">
        <v>589</v>
      </c>
      <c r="B111" s="128" t="s">
        <v>263</v>
      </c>
      <c r="C111" s="90"/>
      <c r="D111" s="91"/>
      <c r="E111" s="91"/>
      <c r="F111" s="300"/>
      <c r="G111" s="103"/>
    </row>
    <row r="112" spans="1:7">
      <c r="A112" s="93"/>
      <c r="B112" s="89"/>
      <c r="C112" s="90"/>
      <c r="D112" s="91"/>
      <c r="E112" s="91"/>
      <c r="F112" s="300"/>
      <c r="G112" s="103"/>
    </row>
    <row r="113" spans="1:7" s="115" customFormat="1">
      <c r="A113" s="367"/>
      <c r="B113" s="128"/>
      <c r="C113" s="133"/>
      <c r="D113" s="135"/>
      <c r="E113" s="135"/>
      <c r="F113" s="306"/>
    </row>
    <row r="114" spans="1:7" s="115" customFormat="1" ht="12.75">
      <c r="A114" s="132"/>
      <c r="B114" s="128" t="s">
        <v>580</v>
      </c>
      <c r="C114" s="133"/>
      <c r="D114" s="135"/>
      <c r="E114" s="135"/>
      <c r="F114" s="306"/>
    </row>
    <row r="115" spans="1:7" s="115" customFormat="1" ht="14.45" customHeight="1">
      <c r="A115" s="132"/>
      <c r="B115" s="128"/>
      <c r="C115" s="133"/>
      <c r="D115" s="135"/>
      <c r="E115" s="135"/>
      <c r="F115" s="306"/>
    </row>
    <row r="116" spans="1:7" s="111" customFormat="1" ht="12.75">
      <c r="A116" s="322"/>
      <c r="B116" s="250" t="s">
        <v>264</v>
      </c>
      <c r="C116" s="324" t="s">
        <v>67</v>
      </c>
      <c r="D116" s="368"/>
      <c r="E116" s="376">
        <v>2245</v>
      </c>
      <c r="F116" s="368"/>
      <c r="G116" s="325">
        <f>E116*F116</f>
        <v>0</v>
      </c>
    </row>
    <row r="117" spans="1:7" s="115" customFormat="1" ht="14.45" customHeight="1">
      <c r="A117" s="132"/>
      <c r="B117" s="128"/>
      <c r="C117" s="133"/>
      <c r="D117" s="135"/>
      <c r="E117" s="135"/>
      <c r="F117" s="306"/>
    </row>
    <row r="118" spans="1:7" s="111" customFormat="1" ht="12.75">
      <c r="A118" s="322"/>
      <c r="B118" s="250" t="s">
        <v>265</v>
      </c>
      <c r="C118" s="324" t="s">
        <v>67</v>
      </c>
      <c r="D118" s="368"/>
      <c r="E118" s="376">
        <v>392</v>
      </c>
      <c r="F118" s="368"/>
      <c r="G118" s="325">
        <f>E118*F118</f>
        <v>0</v>
      </c>
    </row>
    <row r="119" spans="1:7" s="115" customFormat="1" ht="14.45" customHeight="1">
      <c r="A119" s="132"/>
      <c r="B119" s="128"/>
      <c r="C119" s="133"/>
      <c r="D119" s="135"/>
      <c r="E119" s="135"/>
      <c r="F119" s="306"/>
    </row>
    <row r="120" spans="1:7" s="111" customFormat="1" ht="12.75">
      <c r="A120" s="322"/>
      <c r="B120" s="250" t="s">
        <v>266</v>
      </c>
      <c r="C120" s="324" t="s">
        <v>5</v>
      </c>
      <c r="D120" s="368"/>
      <c r="E120" s="376">
        <v>108</v>
      </c>
      <c r="F120" s="368"/>
      <c r="G120" s="325">
        <f>E120*F120</f>
        <v>0</v>
      </c>
    </row>
    <row r="121" spans="1:7" s="115" customFormat="1" ht="14.45" customHeight="1">
      <c r="A121" s="132"/>
      <c r="B121" s="128"/>
      <c r="C121" s="133"/>
      <c r="D121" s="135"/>
      <c r="E121" s="135"/>
      <c r="F121" s="306"/>
    </row>
    <row r="122" spans="1:7" s="111" customFormat="1" ht="12.75">
      <c r="A122" s="322"/>
      <c r="B122" s="250" t="s">
        <v>267</v>
      </c>
      <c r="C122" s="324" t="s">
        <v>5</v>
      </c>
      <c r="D122" s="368"/>
      <c r="E122" s="376">
        <v>201</v>
      </c>
      <c r="F122" s="368"/>
      <c r="G122" s="325">
        <f>E122*F122</f>
        <v>0</v>
      </c>
    </row>
    <row r="123" spans="1:7" s="115" customFormat="1" ht="14.45" customHeight="1">
      <c r="A123" s="132"/>
      <c r="B123" s="128"/>
      <c r="C123" s="133"/>
      <c r="D123" s="135"/>
      <c r="E123" s="135"/>
      <c r="F123" s="306"/>
    </row>
    <row r="124" spans="1:7" s="111" customFormat="1" ht="12.75">
      <c r="A124" s="322"/>
      <c r="B124" s="250" t="s">
        <v>268</v>
      </c>
      <c r="C124" s="324" t="s">
        <v>5</v>
      </c>
      <c r="D124" s="368"/>
      <c r="E124" s="376">
        <v>27</v>
      </c>
      <c r="F124" s="325"/>
      <c r="G124" s="325">
        <f>E124*F124</f>
        <v>0</v>
      </c>
    </row>
    <row r="125" spans="1:7">
      <c r="A125" s="93"/>
      <c r="B125" s="89"/>
      <c r="C125" s="90"/>
      <c r="D125" s="91"/>
      <c r="E125" s="91"/>
      <c r="F125" s="300"/>
      <c r="G125" s="103"/>
    </row>
    <row r="126" spans="1:7">
      <c r="A126" s="102"/>
      <c r="B126" s="89"/>
      <c r="C126" s="98"/>
      <c r="D126" s="99"/>
      <c r="E126" s="100"/>
      <c r="F126" s="307"/>
      <c r="G126" s="103"/>
    </row>
    <row r="127" spans="1:7" ht="75.75" customHeight="1">
      <c r="A127" s="366" t="s">
        <v>590</v>
      </c>
      <c r="B127" s="128" t="s">
        <v>269</v>
      </c>
      <c r="C127" s="90"/>
      <c r="D127" s="91"/>
      <c r="E127" s="91"/>
      <c r="F127" s="300"/>
      <c r="G127" s="103"/>
    </row>
    <row r="128" spans="1:7" ht="36">
      <c r="A128" s="367"/>
      <c r="B128" s="374" t="s">
        <v>270</v>
      </c>
      <c r="C128" s="90"/>
      <c r="D128" s="91"/>
      <c r="E128" s="91"/>
      <c r="F128" s="300"/>
      <c r="G128" s="103"/>
    </row>
    <row r="129" spans="1:7">
      <c r="A129" s="367"/>
      <c r="B129" s="89"/>
      <c r="C129" s="90"/>
      <c r="D129" s="91"/>
      <c r="E129" s="91"/>
      <c r="F129" s="300"/>
      <c r="G129" s="103"/>
    </row>
    <row r="130" spans="1:7">
      <c r="A130" s="93"/>
      <c r="B130" s="128" t="s">
        <v>580</v>
      </c>
      <c r="C130" s="90"/>
      <c r="D130" s="103"/>
      <c r="E130" s="91"/>
      <c r="F130" s="300"/>
      <c r="G130" s="91"/>
    </row>
    <row r="131" spans="1:7">
      <c r="A131" s="93"/>
      <c r="B131" s="89"/>
      <c r="C131" s="90"/>
      <c r="D131" s="91"/>
      <c r="E131" s="91"/>
      <c r="F131" s="300"/>
      <c r="G131" s="103"/>
    </row>
    <row r="132" spans="1:7">
      <c r="A132" s="314"/>
      <c r="B132" s="530" t="s">
        <v>855</v>
      </c>
      <c r="C132" s="371" t="s">
        <v>271</v>
      </c>
      <c r="D132" s="376"/>
      <c r="E132" s="376">
        <v>36</v>
      </c>
      <c r="F132" s="531"/>
      <c r="G132" s="325">
        <f>E132*F132</f>
        <v>0</v>
      </c>
    </row>
    <row r="133" spans="1:7">
      <c r="A133" s="102"/>
      <c r="B133" s="89"/>
      <c r="C133" s="98"/>
      <c r="D133" s="99"/>
      <c r="E133" s="100"/>
      <c r="F133" s="307"/>
      <c r="G133" s="103"/>
    </row>
    <row r="134" spans="1:7">
      <c r="A134" s="102"/>
      <c r="B134" s="89"/>
      <c r="C134" s="98"/>
      <c r="D134" s="99"/>
      <c r="E134" s="100"/>
      <c r="F134" s="99"/>
      <c r="G134" s="103"/>
    </row>
    <row r="135" spans="1:7" ht="165.75">
      <c r="A135" s="366" t="s">
        <v>591</v>
      </c>
      <c r="B135" s="128" t="s">
        <v>528</v>
      </c>
      <c r="C135" s="90"/>
      <c r="D135" s="91"/>
      <c r="E135" s="91"/>
      <c r="F135" s="91"/>
      <c r="G135" s="103"/>
    </row>
    <row r="136" spans="1:7">
      <c r="A136" s="93"/>
      <c r="B136" s="128" t="s">
        <v>526</v>
      </c>
      <c r="C136" s="90"/>
      <c r="D136" s="91"/>
      <c r="E136" s="91"/>
      <c r="F136" s="91"/>
      <c r="G136" s="103"/>
    </row>
    <row r="137" spans="1:7" s="115" customFormat="1">
      <c r="A137" s="367"/>
      <c r="B137" s="128"/>
      <c r="C137" s="133"/>
      <c r="D137" s="135"/>
      <c r="E137" s="135"/>
      <c r="F137" s="135"/>
    </row>
    <row r="138" spans="1:7" s="115" customFormat="1" ht="12.75">
      <c r="A138" s="132"/>
      <c r="B138" s="128" t="s">
        <v>592</v>
      </c>
      <c r="C138" s="133"/>
      <c r="D138" s="135"/>
      <c r="E138" s="135"/>
      <c r="F138" s="135"/>
    </row>
    <row r="139" spans="1:7" s="115" customFormat="1" ht="14.45" customHeight="1">
      <c r="A139" s="132"/>
      <c r="B139" s="128"/>
      <c r="C139" s="133"/>
      <c r="D139" s="135"/>
      <c r="E139" s="135"/>
      <c r="F139" s="135"/>
    </row>
    <row r="140" spans="1:7" s="111" customFormat="1" ht="12.75">
      <c r="A140" s="322"/>
      <c r="B140" s="250" t="s">
        <v>525</v>
      </c>
      <c r="C140" s="324" t="s">
        <v>67</v>
      </c>
      <c r="D140" s="368"/>
      <c r="E140" s="368">
        <v>217</v>
      </c>
      <c r="F140" s="346"/>
      <c r="G140" s="325">
        <f>E140*F140</f>
        <v>0</v>
      </c>
    </row>
    <row r="141" spans="1:7">
      <c r="A141" s="93"/>
      <c r="B141" s="89"/>
      <c r="C141" s="90"/>
      <c r="D141" s="91"/>
      <c r="E141" s="91"/>
      <c r="F141" s="91"/>
      <c r="G141" s="103"/>
    </row>
    <row r="142" spans="1:7">
      <c r="A142" s="127"/>
      <c r="B142" s="115"/>
      <c r="C142" s="129"/>
      <c r="E142" s="130"/>
      <c r="F142" s="131"/>
      <c r="G142" s="130"/>
    </row>
    <row r="143" spans="1:7" ht="63.75">
      <c r="A143" s="366" t="s">
        <v>622</v>
      </c>
      <c r="B143" s="128" t="s">
        <v>539</v>
      </c>
      <c r="C143" s="133"/>
      <c r="E143" s="135"/>
      <c r="F143" s="135"/>
      <c r="G143" s="135"/>
    </row>
    <row r="144" spans="1:7" ht="25.5">
      <c r="A144" s="366"/>
      <c r="B144" s="380" t="s">
        <v>537</v>
      </c>
      <c r="C144" s="133"/>
      <c r="E144" s="135"/>
      <c r="F144" s="135"/>
      <c r="G144" s="135"/>
    </row>
    <row r="145" spans="1:7">
      <c r="A145" s="366"/>
      <c r="B145" s="128"/>
      <c r="C145" s="133"/>
      <c r="E145" s="135"/>
      <c r="F145" s="135"/>
      <c r="G145" s="135"/>
    </row>
    <row r="146" spans="1:7" s="115" customFormat="1" ht="38.25">
      <c r="A146" s="127"/>
      <c r="B146" s="128" t="s">
        <v>540</v>
      </c>
      <c r="C146" s="129"/>
      <c r="E146" s="130"/>
      <c r="F146" s="131"/>
      <c r="G146" s="130"/>
    </row>
    <row r="147" spans="1:7" s="115" customFormat="1" ht="12.75">
      <c r="A147" s="127"/>
      <c r="B147" s="128"/>
      <c r="C147" s="129"/>
      <c r="E147" s="130"/>
      <c r="F147" s="131"/>
      <c r="G147" s="130"/>
    </row>
    <row r="148" spans="1:7" s="115" customFormat="1" ht="12.75">
      <c r="A148" s="127"/>
      <c r="B148" s="128" t="s">
        <v>592</v>
      </c>
      <c r="C148" s="129"/>
      <c r="E148" s="130"/>
      <c r="F148" s="131"/>
      <c r="G148" s="130"/>
    </row>
    <row r="149" spans="1:7">
      <c r="A149" s="180"/>
      <c r="B149" s="128"/>
      <c r="C149" s="133"/>
      <c r="E149" s="135"/>
      <c r="F149" s="135"/>
      <c r="G149" s="135"/>
    </row>
    <row r="150" spans="1:7" s="111" customFormat="1" ht="15">
      <c r="A150" s="322"/>
      <c r="B150" s="250" t="s">
        <v>538</v>
      </c>
      <c r="C150" s="324" t="s">
        <v>85</v>
      </c>
      <c r="D150" s="189"/>
      <c r="E150" s="368">
        <v>15</v>
      </c>
      <c r="F150" s="346"/>
      <c r="G150" s="325">
        <f>E150*F150</f>
        <v>0</v>
      </c>
    </row>
    <row r="151" spans="1:7" s="115" customFormat="1" ht="12.75">
      <c r="A151" s="127"/>
      <c r="B151" s="128"/>
      <c r="C151" s="129"/>
      <c r="E151" s="130"/>
      <c r="F151" s="131"/>
      <c r="G151" s="130"/>
    </row>
    <row r="152" spans="1:7">
      <c r="A152" s="127"/>
      <c r="B152" s="128"/>
      <c r="C152" s="129"/>
      <c r="E152" s="130"/>
      <c r="F152" s="131"/>
      <c r="G152" s="130"/>
    </row>
    <row r="153" spans="1:7" ht="45" customHeight="1">
      <c r="A153" s="366" t="s">
        <v>865</v>
      </c>
      <c r="B153" s="128" t="s">
        <v>518</v>
      </c>
      <c r="C153" s="133"/>
      <c r="E153" s="135"/>
      <c r="F153" s="135"/>
      <c r="G153" s="135"/>
    </row>
    <row r="154" spans="1:7">
      <c r="A154" s="132"/>
      <c r="B154" s="128" t="s">
        <v>280</v>
      </c>
      <c r="C154" s="133"/>
      <c r="E154" s="135"/>
      <c r="F154" s="135"/>
      <c r="G154" s="135"/>
    </row>
    <row r="155" spans="1:7" ht="25.5">
      <c r="A155" s="180"/>
      <c r="B155" s="321" t="s">
        <v>517</v>
      </c>
      <c r="C155" s="133"/>
      <c r="E155" s="135"/>
      <c r="F155" s="135"/>
      <c r="G155" s="135"/>
    </row>
    <row r="156" spans="1:7" s="115" customFormat="1" ht="12.75">
      <c r="A156" s="132"/>
      <c r="B156" s="128" t="s">
        <v>593</v>
      </c>
      <c r="C156" s="133"/>
      <c r="D156" s="135"/>
      <c r="E156" s="135"/>
      <c r="F156" s="135"/>
    </row>
    <row r="157" spans="1:7">
      <c r="A157" s="180"/>
      <c r="B157" s="128"/>
      <c r="C157" s="133"/>
      <c r="E157" s="135"/>
      <c r="F157" s="135"/>
      <c r="G157" s="135"/>
    </row>
    <row r="158" spans="1:7" s="111" customFormat="1" ht="12.75">
      <c r="A158" s="322"/>
      <c r="B158" s="250" t="s">
        <v>516</v>
      </c>
      <c r="C158" s="324" t="s">
        <v>5</v>
      </c>
      <c r="D158" s="324"/>
      <c r="E158" s="368">
        <v>6</v>
      </c>
      <c r="F158" s="346"/>
      <c r="G158" s="325">
        <f>E158*F158</f>
        <v>0</v>
      </c>
    </row>
    <row r="159" spans="1:7">
      <c r="A159" s="180"/>
      <c r="B159" s="128"/>
      <c r="C159" s="133"/>
      <c r="E159" s="135"/>
      <c r="F159" s="135"/>
      <c r="G159" s="135"/>
    </row>
    <row r="160" spans="1:7">
      <c r="A160" s="127"/>
      <c r="B160" s="128"/>
      <c r="C160" s="129"/>
      <c r="E160" s="130"/>
      <c r="F160" s="131"/>
      <c r="G160" s="130"/>
    </row>
    <row r="161" spans="1:7" ht="45" customHeight="1">
      <c r="A161" s="366" t="s">
        <v>866</v>
      </c>
      <c r="B161" s="128" t="s">
        <v>520</v>
      </c>
      <c r="C161" s="133"/>
      <c r="E161" s="135"/>
      <c r="F161" s="135"/>
      <c r="G161" s="135"/>
    </row>
    <row r="162" spans="1:7">
      <c r="A162" s="132"/>
      <c r="B162" s="128" t="s">
        <v>519</v>
      </c>
      <c r="C162" s="133"/>
      <c r="E162" s="135"/>
      <c r="F162" s="135"/>
      <c r="G162" s="135"/>
    </row>
    <row r="163" spans="1:7" ht="25.5">
      <c r="A163" s="180"/>
      <c r="B163" s="321" t="s">
        <v>517</v>
      </c>
      <c r="C163" s="133"/>
      <c r="E163" s="135"/>
      <c r="F163" s="135"/>
      <c r="G163" s="135"/>
    </row>
    <row r="164" spans="1:7" s="115" customFormat="1" ht="12.75">
      <c r="A164" s="132"/>
      <c r="B164" s="128" t="s">
        <v>593</v>
      </c>
      <c r="C164" s="133"/>
      <c r="D164" s="135"/>
      <c r="E164" s="135"/>
      <c r="F164" s="135"/>
    </row>
    <row r="165" spans="1:7">
      <c r="A165" s="180"/>
      <c r="B165" s="128"/>
      <c r="C165" s="133"/>
      <c r="E165" s="135"/>
      <c r="F165" s="135"/>
      <c r="G165" s="135"/>
    </row>
    <row r="166" spans="1:7" s="111" customFormat="1" ht="12.75">
      <c r="A166" s="322"/>
      <c r="B166" s="250" t="s">
        <v>577</v>
      </c>
      <c r="C166" s="324" t="s">
        <v>5</v>
      </c>
      <c r="D166" s="324"/>
      <c r="E166" s="368">
        <v>6</v>
      </c>
      <c r="F166" s="346"/>
      <c r="G166" s="325">
        <f>E166*F166</f>
        <v>0</v>
      </c>
    </row>
    <row r="167" spans="1:7">
      <c r="A167" s="180"/>
      <c r="B167" s="128"/>
      <c r="C167" s="133"/>
      <c r="E167" s="135"/>
      <c r="F167" s="135"/>
      <c r="G167" s="135"/>
    </row>
    <row r="168" spans="1:7">
      <c r="A168" s="180"/>
      <c r="B168" s="128"/>
      <c r="C168" s="133"/>
      <c r="E168" s="135"/>
      <c r="F168" s="135"/>
      <c r="G168" s="135"/>
    </row>
    <row r="169" spans="1:7" ht="173.25" customHeight="1">
      <c r="A169" s="366" t="s">
        <v>608</v>
      </c>
      <c r="B169" s="128" t="s">
        <v>535</v>
      </c>
      <c r="C169" s="90"/>
      <c r="D169" s="91"/>
      <c r="E169" s="91"/>
      <c r="F169" s="91"/>
      <c r="G169" s="103"/>
    </row>
    <row r="170" spans="1:7" s="115" customFormat="1">
      <c r="A170" s="367"/>
      <c r="B170" s="128" t="s">
        <v>529</v>
      </c>
      <c r="C170" s="133"/>
      <c r="D170" s="135"/>
      <c r="E170" s="135"/>
      <c r="F170" s="135"/>
    </row>
    <row r="171" spans="1:7" s="115" customFormat="1">
      <c r="A171" s="367"/>
      <c r="B171" s="128"/>
      <c r="C171" s="133"/>
      <c r="D171" s="135"/>
      <c r="E171" s="135"/>
      <c r="F171" s="135"/>
    </row>
    <row r="172" spans="1:7" s="115" customFormat="1" ht="12.75">
      <c r="A172" s="132"/>
      <c r="B172" s="128" t="s">
        <v>594</v>
      </c>
      <c r="C172" s="133"/>
      <c r="D172" s="135"/>
      <c r="E172" s="135"/>
      <c r="F172" s="135"/>
    </row>
    <row r="173" spans="1:7" s="115" customFormat="1" ht="14.45" customHeight="1">
      <c r="A173" s="132"/>
      <c r="B173" s="128"/>
      <c r="C173" s="133"/>
      <c r="D173" s="135"/>
      <c r="E173" s="135"/>
      <c r="F173" s="135"/>
    </row>
    <row r="174" spans="1:7" s="111" customFormat="1" ht="12.75">
      <c r="A174" s="322"/>
      <c r="B174" s="365" t="s">
        <v>533</v>
      </c>
      <c r="C174" s="324" t="s">
        <v>5</v>
      </c>
      <c r="D174" s="368" t="e">
        <f>ROUNDUP((IF(#REF!&gt;0,#REF!)),)</f>
        <v>#REF!</v>
      </c>
      <c r="E174" s="368">
        <v>1</v>
      </c>
      <c r="F174" s="325"/>
      <c r="G174" s="325">
        <f>E174*F174</f>
        <v>0</v>
      </c>
    </row>
    <row r="175" spans="1:7">
      <c r="A175" s="93"/>
      <c r="B175" s="89"/>
      <c r="C175" s="90"/>
      <c r="D175" s="91"/>
      <c r="E175" s="91"/>
      <c r="F175" s="91"/>
      <c r="G175" s="103"/>
    </row>
    <row r="176" spans="1:7">
      <c r="A176" s="180"/>
      <c r="B176" s="128"/>
      <c r="C176" s="133"/>
      <c r="E176" s="135"/>
      <c r="F176" s="135"/>
      <c r="G176" s="135"/>
    </row>
    <row r="177" spans="1:7" ht="173.25" customHeight="1">
      <c r="A177" s="366" t="s">
        <v>867</v>
      </c>
      <c r="B177" s="128" t="s">
        <v>534</v>
      </c>
      <c r="C177" s="90"/>
      <c r="D177" s="91"/>
      <c r="E177" s="91"/>
      <c r="F177" s="91"/>
      <c r="G177" s="103"/>
    </row>
    <row r="178" spans="1:7" s="115" customFormat="1">
      <c r="A178" s="367"/>
      <c r="B178" s="128" t="s">
        <v>536</v>
      </c>
      <c r="C178" s="133"/>
      <c r="D178" s="135"/>
      <c r="E178" s="135"/>
      <c r="F178" s="135"/>
    </row>
    <row r="179" spans="1:7" s="115" customFormat="1">
      <c r="A179" s="367"/>
      <c r="B179" s="128"/>
      <c r="C179" s="133"/>
      <c r="D179" s="135"/>
      <c r="E179" s="135"/>
      <c r="F179" s="135"/>
    </row>
    <row r="180" spans="1:7" s="115" customFormat="1" ht="12.75">
      <c r="A180" s="132"/>
      <c r="B180" s="128" t="s">
        <v>594</v>
      </c>
      <c r="C180" s="133"/>
      <c r="D180" s="135"/>
      <c r="E180" s="135"/>
      <c r="F180" s="135"/>
    </row>
    <row r="181" spans="1:7" s="115" customFormat="1" ht="14.45" customHeight="1">
      <c r="A181" s="132"/>
      <c r="B181" s="128"/>
      <c r="C181" s="133"/>
      <c r="D181" s="135"/>
      <c r="E181" s="135"/>
      <c r="F181" s="135"/>
    </row>
    <row r="182" spans="1:7" s="111" customFormat="1" ht="12.75">
      <c r="A182" s="322"/>
      <c r="B182" s="365" t="s">
        <v>530</v>
      </c>
      <c r="C182" s="324" t="s">
        <v>5</v>
      </c>
      <c r="D182" s="368" t="e">
        <f>ROUNDUP((IF(#REF!&gt;0,#REF!)),)</f>
        <v>#REF!</v>
      </c>
      <c r="E182" s="368">
        <v>1</v>
      </c>
      <c r="F182" s="325"/>
      <c r="G182" s="325">
        <f t="shared" ref="G182:G184" si="0">E182*F182</f>
        <v>0</v>
      </c>
    </row>
    <row r="183" spans="1:7" s="111" customFormat="1" ht="12.75">
      <c r="A183" s="322"/>
      <c r="B183" s="365" t="s">
        <v>531</v>
      </c>
      <c r="C183" s="324" t="s">
        <v>5</v>
      </c>
      <c r="D183" s="368" t="e">
        <f>ROUNDUP((IF(#REF!&gt;0,#REF!)),)</f>
        <v>#REF!</v>
      </c>
      <c r="E183" s="368">
        <v>1</v>
      </c>
      <c r="F183" s="325"/>
      <c r="G183" s="325">
        <f t="shared" si="0"/>
        <v>0</v>
      </c>
    </row>
    <row r="184" spans="1:7" s="111" customFormat="1" ht="12.75">
      <c r="A184" s="322"/>
      <c r="B184" s="365" t="s">
        <v>532</v>
      </c>
      <c r="C184" s="324" t="s">
        <v>5</v>
      </c>
      <c r="D184" s="368" t="e">
        <f>ROUNDUP((IF(#REF!&gt;0,#REF!)),)</f>
        <v>#REF!</v>
      </c>
      <c r="E184" s="368">
        <v>1</v>
      </c>
      <c r="F184" s="325"/>
      <c r="G184" s="325">
        <f t="shared" si="0"/>
        <v>0</v>
      </c>
    </row>
    <row r="185" spans="1:7">
      <c r="A185" s="93"/>
      <c r="B185" s="89"/>
      <c r="C185" s="90"/>
      <c r="D185" s="91"/>
      <c r="E185" s="91"/>
      <c r="F185" s="91"/>
      <c r="G185" s="103"/>
    </row>
    <row r="186" spans="1:7">
      <c r="A186" s="93"/>
      <c r="B186" s="89"/>
      <c r="C186" s="90"/>
      <c r="D186" s="91"/>
      <c r="E186" s="91"/>
      <c r="F186" s="300"/>
      <c r="G186" s="103"/>
    </row>
    <row r="187" spans="1:7" ht="14.25" thickBot="1">
      <c r="A187" s="105"/>
      <c r="B187" s="94" t="s">
        <v>43</v>
      </c>
      <c r="C187" s="95"/>
      <c r="D187" s="95"/>
      <c r="E187" s="96"/>
      <c r="F187" s="97"/>
      <c r="G187" s="97">
        <f>SUM(G103:G186)</f>
        <v>0</v>
      </c>
    </row>
    <row r="188" spans="1:7" ht="14.25" thickTop="1">
      <c r="A188" s="203"/>
      <c r="B188" s="204"/>
      <c r="C188" s="205"/>
      <c r="D188" s="205"/>
      <c r="E188" s="206"/>
      <c r="F188" s="309"/>
      <c r="G188" s="103"/>
    </row>
    <row r="189" spans="1:7">
      <c r="A189" s="315"/>
      <c r="B189" s="316"/>
      <c r="C189" s="175"/>
      <c r="E189" s="175"/>
      <c r="F189" s="317"/>
      <c r="G189" s="317"/>
    </row>
    <row r="190" spans="1:7">
      <c r="A190" s="318" t="s">
        <v>89</v>
      </c>
      <c r="B190" s="245" t="s">
        <v>272</v>
      </c>
      <c r="C190" s="245"/>
      <c r="E190" s="246"/>
      <c r="F190" s="319"/>
      <c r="G190" s="246"/>
    </row>
    <row r="191" spans="1:7">
      <c r="A191" s="121"/>
      <c r="B191" s="122"/>
      <c r="C191" s="123"/>
      <c r="E191" s="124"/>
      <c r="F191" s="320"/>
      <c r="G191" s="126"/>
    </row>
    <row r="192" spans="1:7">
      <c r="A192" s="180"/>
      <c r="B192" s="128"/>
      <c r="C192" s="133"/>
      <c r="E192" s="135"/>
      <c r="F192" s="306"/>
      <c r="G192" s="135"/>
    </row>
    <row r="193" spans="1:7" ht="43.5" customHeight="1">
      <c r="A193" s="366" t="s">
        <v>576</v>
      </c>
      <c r="B193" s="128" t="s">
        <v>273</v>
      </c>
      <c r="C193" s="133"/>
      <c r="E193" s="135"/>
      <c r="F193" s="306"/>
      <c r="G193" s="135"/>
    </row>
    <row r="194" spans="1:7" ht="270" customHeight="1">
      <c r="A194" s="132"/>
      <c r="B194" s="128" t="s">
        <v>578</v>
      </c>
      <c r="C194" s="133"/>
      <c r="E194" s="135"/>
      <c r="F194" s="306"/>
      <c r="G194" s="135"/>
    </row>
    <row r="195" spans="1:7" ht="140.25">
      <c r="A195" s="132"/>
      <c r="B195" s="128" t="s">
        <v>274</v>
      </c>
      <c r="C195" s="133"/>
      <c r="E195" s="373"/>
      <c r="F195" s="306"/>
      <c r="G195" s="135"/>
    </row>
    <row r="196" spans="1:7" ht="69" customHeight="1">
      <c r="A196" s="132"/>
      <c r="B196" s="128" t="s">
        <v>579</v>
      </c>
      <c r="C196" s="133"/>
      <c r="E196" s="135"/>
      <c r="F196" s="306"/>
      <c r="G196" s="135"/>
    </row>
    <row r="197" spans="1:7" ht="133.5" customHeight="1">
      <c r="A197" s="132"/>
      <c r="B197" s="128" t="s">
        <v>660</v>
      </c>
      <c r="C197" s="133"/>
      <c r="E197" s="135"/>
      <c r="F197" s="306"/>
      <c r="G197" s="135"/>
    </row>
    <row r="198" spans="1:7">
      <c r="A198" s="180"/>
      <c r="B198" s="128"/>
      <c r="C198" s="133"/>
      <c r="E198" s="135"/>
      <c r="F198" s="306"/>
      <c r="G198" s="135"/>
    </row>
    <row r="199" spans="1:7">
      <c r="A199" s="180"/>
      <c r="B199" s="321" t="s">
        <v>275</v>
      </c>
      <c r="C199" s="133"/>
      <c r="E199" s="135"/>
      <c r="F199" s="306"/>
      <c r="G199" s="135"/>
    </row>
    <row r="200" spans="1:7">
      <c r="A200" s="180"/>
      <c r="B200" s="128"/>
      <c r="C200" s="133"/>
      <c r="E200" s="135"/>
      <c r="F200" s="306"/>
      <c r="G200" s="135"/>
    </row>
    <row r="201" spans="1:7" s="111" customFormat="1" ht="15">
      <c r="A201" s="322"/>
      <c r="B201" s="250" t="s">
        <v>276</v>
      </c>
      <c r="C201" s="324" t="s">
        <v>85</v>
      </c>
      <c r="D201" s="189"/>
      <c r="E201" s="368">
        <v>47</v>
      </c>
      <c r="F201" s="368"/>
      <c r="G201" s="325">
        <f>E201*F201</f>
        <v>0</v>
      </c>
    </row>
    <row r="202" spans="1:7">
      <c r="A202" s="127"/>
      <c r="B202" s="115"/>
      <c r="C202" s="129"/>
      <c r="E202" s="130"/>
      <c r="F202" s="323"/>
      <c r="G202" s="130"/>
    </row>
    <row r="203" spans="1:7" s="115" customFormat="1" ht="12.75">
      <c r="A203" s="127"/>
      <c r="B203" s="128"/>
      <c r="C203" s="129"/>
      <c r="E203" s="130"/>
      <c r="F203" s="323"/>
      <c r="G203" s="130"/>
    </row>
    <row r="204" spans="1:7" s="115" customFormat="1" ht="204.75" customHeight="1">
      <c r="A204" s="366" t="s">
        <v>595</v>
      </c>
      <c r="B204" s="128" t="s">
        <v>277</v>
      </c>
      <c r="C204" s="133"/>
      <c r="E204" s="135"/>
      <c r="F204" s="306"/>
      <c r="G204" s="135"/>
    </row>
    <row r="205" spans="1:7">
      <c r="A205" s="280"/>
      <c r="B205" s="89"/>
      <c r="C205" s="90"/>
      <c r="D205" s="103"/>
      <c r="E205" s="91"/>
      <c r="F205" s="300"/>
      <c r="G205" s="91"/>
    </row>
    <row r="206" spans="1:7" s="111" customFormat="1" ht="15">
      <c r="A206" s="322"/>
      <c r="B206" s="250" t="s">
        <v>278</v>
      </c>
      <c r="C206" s="324" t="s">
        <v>85</v>
      </c>
      <c r="D206" s="189"/>
      <c r="E206" s="368">
        <v>60</v>
      </c>
      <c r="F206" s="368"/>
      <c r="G206" s="325">
        <f>E206*F206</f>
        <v>0</v>
      </c>
    </row>
    <row r="207" spans="1:7" s="115" customFormat="1" ht="12.75">
      <c r="A207" s="127"/>
      <c r="B207" s="128"/>
      <c r="C207" s="129"/>
      <c r="E207" s="130"/>
      <c r="F207" s="323"/>
      <c r="G207" s="130"/>
    </row>
    <row r="208" spans="1:7" ht="12.75" customHeight="1">
      <c r="A208" s="127"/>
      <c r="B208" s="115"/>
      <c r="C208" s="129"/>
      <c r="E208" s="130"/>
      <c r="F208" s="323"/>
      <c r="G208" s="130"/>
    </row>
    <row r="209" spans="1:7" ht="14.25" thickBot="1">
      <c r="A209" s="142"/>
      <c r="B209" s="143" t="s">
        <v>596</v>
      </c>
      <c r="C209" s="144"/>
      <c r="E209" s="144"/>
      <c r="F209" s="146"/>
      <c r="G209" s="146">
        <f>SUM(G192:G208)</f>
        <v>0</v>
      </c>
    </row>
    <row r="210" spans="1:7" ht="14.25" thickTop="1">
      <c r="A210" s="315"/>
      <c r="B210" s="316"/>
      <c r="C210" s="175"/>
      <c r="E210" s="175"/>
      <c r="F210" s="317"/>
      <c r="G210" s="317"/>
    </row>
    <row r="213" spans="1:7">
      <c r="A213" s="318" t="s">
        <v>279</v>
      </c>
      <c r="B213" s="326" t="s">
        <v>47</v>
      </c>
      <c r="C213" s="245"/>
      <c r="E213" s="246"/>
      <c r="F213" s="319"/>
      <c r="G213" s="246"/>
    </row>
    <row r="214" spans="1:7">
      <c r="A214" s="127"/>
      <c r="B214" s="128"/>
      <c r="C214" s="129"/>
      <c r="E214" s="130"/>
      <c r="F214" s="323"/>
      <c r="G214" s="130"/>
    </row>
    <row r="215" spans="1:7">
      <c r="A215" s="127"/>
      <c r="B215" s="128"/>
      <c r="C215" s="129"/>
      <c r="E215" s="130"/>
      <c r="F215" s="323"/>
      <c r="G215" s="130"/>
    </row>
    <row r="216" spans="1:7" ht="25.5">
      <c r="A216" s="366" t="s">
        <v>597</v>
      </c>
      <c r="B216" s="128" t="s">
        <v>282</v>
      </c>
      <c r="C216" s="133"/>
      <c r="E216" s="135"/>
      <c r="F216" s="306"/>
      <c r="G216" s="135"/>
    </row>
    <row r="217" spans="1:7" ht="39">
      <c r="A217" s="132"/>
      <c r="B217" s="127" t="s">
        <v>45</v>
      </c>
      <c r="C217" s="133"/>
      <c r="E217" s="135"/>
      <c r="F217" s="306"/>
      <c r="G217" s="135"/>
    </row>
    <row r="218" spans="1:7">
      <c r="A218" s="132"/>
      <c r="B218" s="128" t="s">
        <v>852</v>
      </c>
      <c r="C218" s="133"/>
      <c r="E218" s="135"/>
      <c r="F218" s="306"/>
      <c r="G218" s="135"/>
    </row>
    <row r="219" spans="1:7">
      <c r="A219" s="132"/>
      <c r="B219" s="128"/>
      <c r="C219" s="133"/>
      <c r="E219" s="135"/>
      <c r="F219" s="306"/>
      <c r="G219" s="135"/>
    </row>
    <row r="220" spans="1:7">
      <c r="A220" s="127"/>
      <c r="B220" s="327" t="s">
        <v>46</v>
      </c>
      <c r="C220" s="328"/>
      <c r="E220" s="328"/>
      <c r="F220" s="329"/>
      <c r="G220" s="141">
        <f>SUM(G91:G218)*10%*0.5</f>
        <v>0</v>
      </c>
    </row>
    <row r="221" spans="1:7" ht="14.25" thickBot="1">
      <c r="A221" s="127"/>
      <c r="B221" s="331"/>
      <c r="C221" s="332"/>
      <c r="E221" s="333"/>
      <c r="F221" s="334"/>
      <c r="G221" s="333"/>
    </row>
    <row r="222" spans="1:7" ht="14.25" thickBot="1">
      <c r="A222" s="127"/>
      <c r="B222" s="348" t="s">
        <v>448</v>
      </c>
      <c r="C222" s="349"/>
      <c r="D222" s="349"/>
      <c r="E222" s="349"/>
      <c r="F222" s="349"/>
      <c r="G222" s="350">
        <f>SUM(G220:G221)</f>
        <v>0</v>
      </c>
    </row>
    <row r="223" spans="1:7" ht="15" thickTop="1" thickBot="1">
      <c r="A223" s="330"/>
      <c r="B223" s="331"/>
      <c r="C223" s="332"/>
      <c r="E223" s="333"/>
      <c r="F223" s="334"/>
      <c r="G223" s="333"/>
    </row>
    <row r="224" spans="1:7" s="528" customFormat="1" ht="17.25" thickBot="1">
      <c r="A224" s="526"/>
      <c r="B224" s="191" t="s">
        <v>65</v>
      </c>
      <c r="C224" s="527"/>
      <c r="E224" s="527"/>
      <c r="F224" s="525"/>
      <c r="G224" s="525">
        <f>SUM(G7:G223)*0.5</f>
        <v>0</v>
      </c>
    </row>
    <row r="225" spans="1:7">
      <c r="A225" s="173"/>
      <c r="B225" s="174"/>
      <c r="C225" s="175"/>
      <c r="E225" s="175"/>
      <c r="F225" s="317"/>
      <c r="G225" s="175"/>
    </row>
    <row r="227" spans="1:7">
      <c r="G227" s="336"/>
    </row>
  </sheetData>
  <pageMargins left="0.9055118110236221" right="0.11811023622047245" top="1.3385826771653544" bottom="0.74803149606299213" header="0.31496062992125984" footer="0.31496062992125984"/>
  <pageSetup paperSize="9" scale="97" orientation="portrait" r:id="rId1"/>
  <headerFooter>
    <oddHeader xml:space="preserve">&amp;C&amp;9POPIS DEL&amp;R&amp;9PZI&amp;11
</oddHeader>
    <oddFooter>&amp;L&amp;A&amp;C&amp;10št. projekta:&amp;"-,Krepko" &amp;11 &amp;RStran &amp;P/&amp;N</oddFooter>
  </headerFooter>
  <rowBreaks count="12" manualBreakCount="12">
    <brk id="25" max="6" man="1"/>
    <brk id="49" max="6" man="1"/>
    <brk id="59" max="6" man="1"/>
    <brk id="75" max="6" man="1"/>
    <brk id="96" max="6" man="1"/>
    <brk id="112" max="6" man="1"/>
    <brk id="133" max="6" man="1"/>
    <brk id="159" max="6" man="1"/>
    <brk id="178" max="6" man="1"/>
    <brk id="188" max="6" man="1"/>
    <brk id="196" max="6" man="1"/>
    <brk id="21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6EBE-30A3-491B-A4AF-3B2965FB9908}">
  <sheetPr>
    <tabColor rgb="FF00B050"/>
  </sheetPr>
  <dimension ref="A1:G392"/>
  <sheetViews>
    <sheetView view="pageBreakPreview" topLeftCell="A152" zoomScaleNormal="75" zoomScaleSheetLayoutView="100" workbookViewId="0">
      <selection activeCell="A157" sqref="A157:XFD164"/>
    </sheetView>
  </sheetViews>
  <sheetFormatPr defaultColWidth="9.140625" defaultRowHeight="13.5"/>
  <cols>
    <col min="1" max="1" width="6.28515625" style="147" customWidth="1"/>
    <col min="2" max="2" width="45.5703125" style="147" customWidth="1"/>
    <col min="3" max="3" width="6.28515625" style="147" customWidth="1"/>
    <col min="4" max="4" width="2.7109375" style="115" customWidth="1"/>
    <col min="5" max="5" width="8.140625" style="147" customWidth="1"/>
    <col min="6" max="6" width="10.140625" style="147" customWidth="1"/>
    <col min="7" max="7" width="12.85546875" style="147" customWidth="1"/>
    <col min="8" max="16384" width="9.140625" style="103"/>
  </cols>
  <sheetData>
    <row r="1" spans="1:7" s="195" customFormat="1">
      <c r="A1" s="339" t="s">
        <v>41</v>
      </c>
      <c r="B1" s="340" t="s">
        <v>25</v>
      </c>
      <c r="C1" s="341" t="s">
        <v>39</v>
      </c>
      <c r="D1" s="342"/>
      <c r="E1" s="340" t="s">
        <v>22</v>
      </c>
      <c r="F1" s="343" t="s">
        <v>23</v>
      </c>
      <c r="G1" s="341" t="s">
        <v>40</v>
      </c>
    </row>
    <row r="3" spans="1:7" ht="14.25" thickBot="1">
      <c r="A3" s="287" t="s">
        <v>674</v>
      </c>
      <c r="B3" s="288" t="s">
        <v>26</v>
      </c>
      <c r="C3" s="289"/>
      <c r="D3" s="289"/>
      <c r="E3" s="289"/>
      <c r="F3" s="291"/>
      <c r="G3" s="291"/>
    </row>
    <row r="4" spans="1:7">
      <c r="A4" s="83"/>
      <c r="B4" s="83"/>
      <c r="C4" s="83"/>
      <c r="D4" s="83"/>
      <c r="E4" s="83"/>
      <c r="F4" s="83"/>
      <c r="G4" s="103"/>
    </row>
    <row r="5" spans="1:7">
      <c r="A5" s="83"/>
      <c r="B5" s="83"/>
      <c r="C5" s="83"/>
      <c r="D5" s="103"/>
      <c r="E5" s="83"/>
      <c r="F5" s="83"/>
      <c r="G5" s="83"/>
    </row>
    <row r="6" spans="1:7" s="115" customFormat="1" ht="12.75">
      <c r="A6" s="293" t="s">
        <v>204</v>
      </c>
      <c r="B6" s="294" t="s">
        <v>225</v>
      </c>
      <c r="C6" s="295"/>
      <c r="D6" s="295"/>
      <c r="E6" s="295"/>
      <c r="F6" s="344"/>
      <c r="G6" s="297"/>
    </row>
    <row r="7" spans="1:7">
      <c r="A7" s="196"/>
      <c r="B7" s="197"/>
      <c r="C7" s="198"/>
      <c r="D7" s="103"/>
      <c r="E7" s="199"/>
      <c r="F7" s="200"/>
      <c r="G7" s="201"/>
    </row>
    <row r="8" spans="1:7">
      <c r="A8" s="102"/>
      <c r="B8" s="89"/>
      <c r="C8" s="98"/>
      <c r="D8" s="103"/>
      <c r="E8" s="99"/>
      <c r="F8" s="100"/>
      <c r="G8" s="99"/>
    </row>
    <row r="9" spans="1:7" ht="24">
      <c r="A9" s="366" t="s">
        <v>572</v>
      </c>
      <c r="B9" s="89" t="s">
        <v>226</v>
      </c>
      <c r="C9" s="90"/>
      <c r="D9" s="103"/>
      <c r="E9" s="91"/>
      <c r="F9" s="91"/>
      <c r="G9" s="91"/>
    </row>
    <row r="10" spans="1:7" ht="168">
      <c r="A10" s="366"/>
      <c r="B10" s="89" t="s">
        <v>227</v>
      </c>
      <c r="C10" s="90"/>
      <c r="D10" s="103"/>
      <c r="E10" s="91"/>
      <c r="F10" s="91"/>
      <c r="G10" s="91"/>
    </row>
    <row r="11" spans="1:7" ht="48">
      <c r="A11" s="366"/>
      <c r="B11" s="89" t="s">
        <v>228</v>
      </c>
      <c r="C11" s="90"/>
      <c r="D11" s="103"/>
      <c r="E11" s="91"/>
      <c r="F11" s="91"/>
      <c r="G11" s="91"/>
    </row>
    <row r="12" spans="1:7" ht="24">
      <c r="A12" s="366"/>
      <c r="B12" s="89" t="s">
        <v>229</v>
      </c>
      <c r="C12" s="90"/>
      <c r="D12" s="103"/>
      <c r="E12" s="91"/>
      <c r="F12" s="91"/>
      <c r="G12" s="91"/>
    </row>
    <row r="13" spans="1:7" ht="36">
      <c r="A13" s="366"/>
      <c r="B13" s="89" t="s">
        <v>230</v>
      </c>
      <c r="C13" s="90"/>
      <c r="D13" s="103"/>
      <c r="E13" s="91"/>
      <c r="F13" s="91"/>
      <c r="G13" s="91"/>
    </row>
    <row r="14" spans="1:7" ht="36">
      <c r="A14" s="366"/>
      <c r="B14" s="374" t="s">
        <v>231</v>
      </c>
      <c r="C14" s="90"/>
      <c r="D14" s="103"/>
      <c r="E14" s="91"/>
      <c r="F14" s="91"/>
      <c r="G14" s="91"/>
    </row>
    <row r="15" spans="1:7">
      <c r="A15" s="366"/>
      <c r="B15" s="89"/>
      <c r="C15" s="90"/>
      <c r="D15" s="103"/>
      <c r="E15" s="91"/>
      <c r="F15" s="91"/>
      <c r="G15" s="91"/>
    </row>
    <row r="16" spans="1:7">
      <c r="A16" s="93"/>
      <c r="B16" s="89" t="s">
        <v>232</v>
      </c>
      <c r="C16" s="90"/>
      <c r="D16" s="103"/>
      <c r="E16" s="91"/>
      <c r="F16" s="91"/>
      <c r="G16" s="91"/>
    </row>
    <row r="17" spans="1:7">
      <c r="A17" s="93"/>
      <c r="B17" s="375" t="s">
        <v>233</v>
      </c>
      <c r="C17" s="90"/>
      <c r="D17" s="103"/>
      <c r="E17" s="91"/>
      <c r="F17" s="91"/>
      <c r="G17" s="91"/>
    </row>
    <row r="18" spans="1:7">
      <c r="A18" s="93"/>
      <c r="B18" s="375" t="s">
        <v>234</v>
      </c>
      <c r="C18" s="90"/>
      <c r="D18" s="103"/>
      <c r="E18" s="91"/>
      <c r="F18" s="91"/>
      <c r="G18" s="91"/>
    </row>
    <row r="19" spans="1:7" ht="24">
      <c r="A19" s="93"/>
      <c r="B19" s="375" t="s">
        <v>235</v>
      </c>
      <c r="C19" s="90"/>
      <c r="D19" s="103"/>
      <c r="E19" s="91"/>
      <c r="F19" s="91"/>
      <c r="G19" s="91"/>
    </row>
    <row r="20" spans="1:7" s="303" customFormat="1" ht="3" customHeight="1">
      <c r="A20" s="301"/>
      <c r="B20" s="369"/>
      <c r="C20" s="302"/>
      <c r="E20" s="304"/>
      <c r="F20" s="304"/>
      <c r="G20" s="304"/>
    </row>
    <row r="21" spans="1:7" ht="36">
      <c r="A21" s="93"/>
      <c r="B21" s="89" t="s">
        <v>236</v>
      </c>
      <c r="C21" s="90"/>
      <c r="D21" s="103"/>
      <c r="E21" s="91"/>
      <c r="F21" s="91"/>
      <c r="G21" s="91"/>
    </row>
    <row r="22" spans="1:7">
      <c r="A22" s="93"/>
      <c r="B22" s="128" t="s">
        <v>616</v>
      </c>
      <c r="C22" s="90"/>
      <c r="D22" s="103"/>
      <c r="E22" s="91"/>
      <c r="F22" s="91"/>
      <c r="G22" s="91"/>
    </row>
    <row r="23" spans="1:7" s="115" customFormat="1" ht="14.45" customHeight="1">
      <c r="A23" s="132"/>
      <c r="B23" s="128"/>
      <c r="C23" s="133"/>
      <c r="E23" s="135"/>
      <c r="F23" s="135"/>
      <c r="G23" s="135"/>
    </row>
    <row r="24" spans="1:7" s="111" customFormat="1" ht="15">
      <c r="A24" s="322"/>
      <c r="B24" s="250" t="s">
        <v>237</v>
      </c>
      <c r="C24" s="324" t="s">
        <v>85</v>
      </c>
      <c r="D24" s="368"/>
      <c r="E24" s="368">
        <v>28</v>
      </c>
      <c r="F24" s="325"/>
      <c r="G24" s="325">
        <f>E24*F24</f>
        <v>0</v>
      </c>
    </row>
    <row r="25" spans="1:7" ht="10.5" customHeight="1">
      <c r="A25" s="102"/>
      <c r="B25" s="89"/>
      <c r="C25" s="98"/>
      <c r="D25" s="103"/>
      <c r="E25" s="99"/>
      <c r="F25" s="100"/>
      <c r="G25" s="99"/>
    </row>
    <row r="26" spans="1:7">
      <c r="A26" s="102"/>
      <c r="B26" s="89"/>
      <c r="C26" s="98"/>
      <c r="D26" s="103"/>
      <c r="E26" s="99"/>
      <c r="F26" s="100"/>
      <c r="G26" s="99"/>
    </row>
    <row r="27" spans="1:7" ht="45" customHeight="1">
      <c r="A27" s="366" t="s">
        <v>574</v>
      </c>
      <c r="B27" s="89" t="s">
        <v>238</v>
      </c>
      <c r="C27" s="90"/>
      <c r="D27" s="103"/>
      <c r="E27" s="91"/>
      <c r="F27" s="91"/>
      <c r="G27" s="91"/>
    </row>
    <row r="28" spans="1:7">
      <c r="A28" s="93"/>
      <c r="B28" s="89" t="s">
        <v>232</v>
      </c>
      <c r="C28" s="90"/>
      <c r="D28" s="103"/>
      <c r="E28" s="91"/>
      <c r="F28" s="91"/>
      <c r="G28" s="91"/>
    </row>
    <row r="29" spans="1:7">
      <c r="A29" s="93"/>
      <c r="B29" s="375" t="s">
        <v>233</v>
      </c>
      <c r="C29" s="90"/>
      <c r="D29" s="103"/>
      <c r="E29" s="91"/>
      <c r="F29" s="91"/>
      <c r="G29" s="91"/>
    </row>
    <row r="30" spans="1:7">
      <c r="A30" s="93"/>
      <c r="B30" s="375" t="s">
        <v>239</v>
      </c>
      <c r="C30" s="90"/>
      <c r="D30" s="103"/>
      <c r="E30" s="91"/>
      <c r="F30" s="91"/>
      <c r="G30" s="91"/>
    </row>
    <row r="31" spans="1:7" ht="24">
      <c r="A31" s="93"/>
      <c r="B31" s="375" t="s">
        <v>235</v>
      </c>
      <c r="C31" s="90"/>
      <c r="D31" s="103"/>
      <c r="E31" s="91"/>
      <c r="F31" s="91"/>
      <c r="G31" s="91"/>
    </row>
    <row r="32" spans="1:7" ht="24">
      <c r="A32" s="93"/>
      <c r="B32" s="375" t="s">
        <v>240</v>
      </c>
      <c r="C32" s="90"/>
      <c r="D32" s="103"/>
      <c r="E32" s="91"/>
      <c r="F32" s="91"/>
      <c r="G32" s="91"/>
    </row>
    <row r="33" spans="1:7" ht="36">
      <c r="A33" s="93"/>
      <c r="B33" s="89" t="s">
        <v>236</v>
      </c>
      <c r="C33" s="90"/>
      <c r="D33" s="103"/>
      <c r="E33" s="91"/>
      <c r="F33" s="91"/>
      <c r="G33" s="91"/>
    </row>
    <row r="34" spans="1:7">
      <c r="A34" s="93"/>
      <c r="B34" s="128" t="s">
        <v>616</v>
      </c>
      <c r="C34" s="90"/>
      <c r="D34" s="103"/>
      <c r="E34" s="91"/>
      <c r="F34" s="91"/>
      <c r="G34" s="91"/>
    </row>
    <row r="35" spans="1:7" s="115" customFormat="1" ht="14.45" customHeight="1">
      <c r="A35" s="132"/>
      <c r="B35" s="128"/>
      <c r="C35" s="133"/>
      <c r="E35" s="135"/>
      <c r="F35" s="135"/>
      <c r="G35" s="135"/>
    </row>
    <row r="36" spans="1:7" s="111" customFormat="1" ht="12.75">
      <c r="A36" s="322"/>
      <c r="B36" s="250" t="s">
        <v>241</v>
      </c>
      <c r="C36" s="324" t="s">
        <v>130</v>
      </c>
      <c r="D36" s="368"/>
      <c r="E36" s="368">
        <v>11</v>
      </c>
      <c r="F36" s="325"/>
      <c r="G36" s="325">
        <f>E36*F36</f>
        <v>0</v>
      </c>
    </row>
    <row r="37" spans="1:7" ht="10.5" customHeight="1">
      <c r="A37" s="102"/>
      <c r="B37" s="89"/>
      <c r="C37" s="98"/>
      <c r="D37" s="103"/>
      <c r="E37" s="99"/>
      <c r="F37" s="100"/>
      <c r="G37" s="99"/>
    </row>
    <row r="38" spans="1:7">
      <c r="A38" s="102"/>
      <c r="B38" s="89"/>
      <c r="C38" s="98"/>
      <c r="D38" s="103"/>
      <c r="E38" s="99"/>
      <c r="F38" s="100"/>
      <c r="G38" s="99"/>
    </row>
    <row r="39" spans="1:7" ht="93" customHeight="1">
      <c r="A39" s="366" t="s">
        <v>581</v>
      </c>
      <c r="B39" s="89" t="s">
        <v>242</v>
      </c>
      <c r="C39" s="90"/>
      <c r="D39" s="103"/>
      <c r="E39" s="91"/>
      <c r="F39" s="91"/>
      <c r="G39" s="91"/>
    </row>
    <row r="40" spans="1:7">
      <c r="A40" s="93"/>
      <c r="B40" s="128" t="s">
        <v>616</v>
      </c>
      <c r="C40" s="90"/>
      <c r="D40" s="103"/>
      <c r="E40" s="91"/>
      <c r="F40" s="91"/>
      <c r="G40" s="91"/>
    </row>
    <row r="41" spans="1:7" s="115" customFormat="1" ht="14.45" customHeight="1">
      <c r="A41" s="132"/>
      <c r="B41" s="128"/>
      <c r="C41" s="133"/>
      <c r="E41" s="135"/>
      <c r="F41" s="135"/>
      <c r="G41" s="135"/>
    </row>
    <row r="42" spans="1:7" s="111" customFormat="1" ht="15">
      <c r="A42" s="322"/>
      <c r="B42" s="250" t="s">
        <v>243</v>
      </c>
      <c r="C42" s="324" t="s">
        <v>87</v>
      </c>
      <c r="D42" s="368"/>
      <c r="E42" s="368">
        <v>16</v>
      </c>
      <c r="F42" s="325"/>
      <c r="G42" s="325">
        <f>E42*F42</f>
        <v>0</v>
      </c>
    </row>
    <row r="43" spans="1:7">
      <c r="A43" s="102"/>
      <c r="B43" s="89"/>
      <c r="C43" s="98"/>
      <c r="D43" s="103"/>
      <c r="E43" s="99"/>
      <c r="F43" s="100"/>
      <c r="G43" s="99"/>
    </row>
    <row r="44" spans="1:7">
      <c r="A44" s="102"/>
      <c r="B44" s="89"/>
      <c r="C44" s="98"/>
      <c r="D44" s="103"/>
      <c r="E44" s="99"/>
      <c r="F44" s="100"/>
      <c r="G44" s="99"/>
    </row>
    <row r="45" spans="1:7" ht="78.75" customHeight="1">
      <c r="A45" s="366" t="s">
        <v>582</v>
      </c>
      <c r="B45" s="89" t="s">
        <v>318</v>
      </c>
      <c r="C45" s="90"/>
      <c r="D45" s="103"/>
      <c r="E45" s="91"/>
      <c r="F45" s="91"/>
      <c r="G45" s="91"/>
    </row>
    <row r="46" spans="1:7">
      <c r="A46" s="93"/>
      <c r="B46" s="128" t="s">
        <v>616</v>
      </c>
      <c r="C46" s="90"/>
      <c r="D46" s="103"/>
      <c r="E46" s="91"/>
      <c r="F46" s="91"/>
      <c r="G46" s="91"/>
    </row>
    <row r="47" spans="1:7" s="115" customFormat="1" ht="14.45" customHeight="1">
      <c r="A47" s="132"/>
      <c r="B47" s="128"/>
      <c r="C47" s="133"/>
      <c r="E47" s="135"/>
      <c r="F47" s="135"/>
      <c r="G47" s="135"/>
    </row>
    <row r="48" spans="1:7" s="111" customFormat="1" ht="15">
      <c r="A48" s="322"/>
      <c r="B48" s="250" t="s">
        <v>245</v>
      </c>
      <c r="C48" s="324" t="s">
        <v>87</v>
      </c>
      <c r="D48" s="368"/>
      <c r="E48" s="368">
        <v>11</v>
      </c>
      <c r="F48" s="325"/>
      <c r="G48" s="325">
        <f>E48*F48</f>
        <v>0</v>
      </c>
    </row>
    <row r="49" spans="1:7">
      <c r="A49" s="102"/>
      <c r="B49" s="89"/>
      <c r="C49" s="98"/>
      <c r="D49" s="103"/>
      <c r="E49" s="99"/>
      <c r="F49" s="100"/>
      <c r="G49" s="99"/>
    </row>
    <row r="50" spans="1:7">
      <c r="A50" s="102"/>
      <c r="B50" s="89"/>
      <c r="C50" s="98"/>
      <c r="D50" s="103"/>
      <c r="E50" s="99"/>
      <c r="F50" s="100"/>
      <c r="G50" s="99"/>
    </row>
    <row r="51" spans="1:7" ht="24">
      <c r="A51" s="366" t="s">
        <v>583</v>
      </c>
      <c r="B51" s="89" t="s">
        <v>246</v>
      </c>
      <c r="C51" s="90"/>
      <c r="D51" s="103"/>
      <c r="E51" s="91"/>
      <c r="F51" s="91"/>
      <c r="G51" s="91"/>
    </row>
    <row r="52" spans="1:7" ht="192">
      <c r="A52" s="366"/>
      <c r="B52" s="89" t="s">
        <v>247</v>
      </c>
      <c r="C52" s="90"/>
      <c r="D52" s="103"/>
      <c r="E52" s="91"/>
      <c r="F52" s="91"/>
      <c r="G52" s="91"/>
    </row>
    <row r="53" spans="1:7" ht="60">
      <c r="A53" s="366"/>
      <c r="B53" s="89" t="s">
        <v>248</v>
      </c>
      <c r="C53" s="90"/>
      <c r="D53" s="103"/>
      <c r="E53" s="91"/>
      <c r="F53" s="91"/>
      <c r="G53" s="91"/>
    </row>
    <row r="54" spans="1:7">
      <c r="A54" s="366"/>
      <c r="B54" s="89" t="s">
        <v>249</v>
      </c>
      <c r="C54" s="90"/>
      <c r="D54" s="103"/>
      <c r="E54" s="91"/>
      <c r="F54" s="91"/>
      <c r="G54" s="91"/>
    </row>
    <row r="55" spans="1:7">
      <c r="A55" s="366"/>
      <c r="B55" s="89"/>
      <c r="C55" s="90"/>
      <c r="D55" s="103"/>
      <c r="E55" s="91"/>
      <c r="F55" s="91"/>
      <c r="G55" s="91"/>
    </row>
    <row r="56" spans="1:7">
      <c r="A56" s="93"/>
      <c r="B56" s="128" t="s">
        <v>616</v>
      </c>
      <c r="C56" s="90"/>
      <c r="D56" s="103"/>
      <c r="E56" s="91"/>
      <c r="F56" s="91"/>
      <c r="G56" s="91"/>
    </row>
    <row r="57" spans="1:7" s="115" customFormat="1" ht="14.45" customHeight="1">
      <c r="A57" s="132"/>
      <c r="B57" s="128"/>
      <c r="C57" s="133"/>
      <c r="E57" s="135"/>
      <c r="F57" s="135"/>
      <c r="G57" s="135"/>
    </row>
    <row r="58" spans="1:7" s="111" customFormat="1" ht="15">
      <c r="A58" s="322"/>
      <c r="B58" s="250" t="s">
        <v>250</v>
      </c>
      <c r="C58" s="324" t="s">
        <v>85</v>
      </c>
      <c r="D58" s="368"/>
      <c r="E58" s="368">
        <v>28</v>
      </c>
      <c r="F58" s="325"/>
      <c r="G58" s="325">
        <f>E58*F58</f>
        <v>0</v>
      </c>
    </row>
    <row r="59" spans="1:7">
      <c r="A59" s="102"/>
      <c r="B59" s="89"/>
      <c r="C59" s="98"/>
      <c r="D59" s="103"/>
      <c r="E59" s="99"/>
      <c r="F59" s="100"/>
      <c r="G59" s="99"/>
    </row>
    <row r="60" spans="1:7">
      <c r="A60" s="102"/>
      <c r="B60" s="89"/>
      <c r="C60" s="98"/>
      <c r="D60" s="103"/>
      <c r="E60" s="99"/>
      <c r="F60" s="100"/>
      <c r="G60" s="99"/>
    </row>
    <row r="61" spans="1:7" ht="36">
      <c r="A61" s="366" t="s">
        <v>584</v>
      </c>
      <c r="B61" s="89" t="s">
        <v>251</v>
      </c>
      <c r="C61" s="90"/>
      <c r="D61" s="103"/>
      <c r="E61" s="91"/>
      <c r="F61" s="91"/>
      <c r="G61" s="91"/>
    </row>
    <row r="62" spans="1:7" ht="192">
      <c r="A62" s="366"/>
      <c r="B62" s="89" t="s">
        <v>247</v>
      </c>
      <c r="C62" s="90"/>
      <c r="D62" s="103"/>
      <c r="E62" s="91"/>
      <c r="F62" s="91"/>
      <c r="G62" s="91"/>
    </row>
    <row r="63" spans="1:7" ht="60">
      <c r="A63" s="366"/>
      <c r="B63" s="89" t="s">
        <v>248</v>
      </c>
      <c r="C63" s="90"/>
      <c r="D63" s="103"/>
      <c r="E63" s="91"/>
      <c r="F63" s="91"/>
      <c r="G63" s="91"/>
    </row>
    <row r="64" spans="1:7">
      <c r="A64" s="366"/>
      <c r="B64" s="89" t="s">
        <v>252</v>
      </c>
      <c r="C64" s="90"/>
      <c r="D64" s="103"/>
      <c r="E64" s="91"/>
      <c r="F64" s="91"/>
      <c r="G64" s="91"/>
    </row>
    <row r="65" spans="1:7">
      <c r="A65" s="366"/>
      <c r="B65" s="89"/>
      <c r="C65" s="90"/>
      <c r="D65" s="103"/>
      <c r="E65" s="91"/>
      <c r="F65" s="91"/>
      <c r="G65" s="91"/>
    </row>
    <row r="66" spans="1:7">
      <c r="A66" s="93"/>
      <c r="B66" s="128" t="s">
        <v>616</v>
      </c>
      <c r="C66" s="90"/>
      <c r="D66" s="103"/>
      <c r="E66" s="91"/>
      <c r="F66" s="91"/>
      <c r="G66" s="91"/>
    </row>
    <row r="67" spans="1:7" s="115" customFormat="1" ht="14.45" customHeight="1">
      <c r="A67" s="132"/>
      <c r="B67" s="128"/>
      <c r="C67" s="133"/>
      <c r="E67" s="135"/>
      <c r="F67" s="135"/>
      <c r="G67" s="135"/>
    </row>
    <row r="68" spans="1:7" s="111" customFormat="1" ht="15">
      <c r="A68" s="322"/>
      <c r="B68" s="250" t="s">
        <v>253</v>
      </c>
      <c r="C68" s="324" t="s">
        <v>85</v>
      </c>
      <c r="D68" s="368"/>
      <c r="E68" s="368">
        <v>8</v>
      </c>
      <c r="F68" s="325"/>
      <c r="G68" s="325">
        <f>E68*F68</f>
        <v>0</v>
      </c>
    </row>
    <row r="69" spans="1:7">
      <c r="A69" s="102"/>
      <c r="B69" s="89"/>
      <c r="C69" s="98"/>
      <c r="D69" s="103"/>
      <c r="E69" s="99"/>
      <c r="F69" s="100"/>
      <c r="G69" s="99"/>
    </row>
    <row r="70" spans="1:7">
      <c r="A70" s="102"/>
      <c r="B70" s="89"/>
      <c r="C70" s="98"/>
      <c r="D70" s="103"/>
      <c r="E70" s="99"/>
      <c r="F70" s="100"/>
      <c r="G70" s="99"/>
    </row>
    <row r="71" spans="1:7" ht="111" customHeight="1">
      <c r="A71" s="366" t="s">
        <v>585</v>
      </c>
      <c r="B71" s="89" t="s">
        <v>254</v>
      </c>
      <c r="C71" s="90"/>
      <c r="D71" s="103"/>
      <c r="E71" s="91"/>
      <c r="F71" s="91"/>
      <c r="G71" s="91"/>
    </row>
    <row r="72" spans="1:7">
      <c r="A72" s="93"/>
      <c r="B72" s="128" t="s">
        <v>616</v>
      </c>
      <c r="C72" s="90"/>
      <c r="D72" s="103"/>
      <c r="E72" s="91"/>
      <c r="F72" s="91"/>
      <c r="G72" s="91"/>
    </row>
    <row r="73" spans="1:7" s="115" customFormat="1" ht="14.45" customHeight="1">
      <c r="A73" s="132"/>
      <c r="B73" s="128"/>
      <c r="C73" s="133"/>
      <c r="E73" s="135"/>
      <c r="F73" s="135"/>
      <c r="G73" s="135"/>
    </row>
    <row r="74" spans="1:7" s="111" customFormat="1" ht="12.75">
      <c r="A74" s="322"/>
      <c r="B74" s="250" t="s">
        <v>255</v>
      </c>
      <c r="C74" s="324" t="s">
        <v>5</v>
      </c>
      <c r="D74" s="368"/>
      <c r="E74" s="346">
        <v>2</v>
      </c>
      <c r="F74" s="325"/>
      <c r="G74" s="325">
        <f>E74*F74</f>
        <v>0</v>
      </c>
    </row>
    <row r="75" spans="1:7">
      <c r="A75" s="102"/>
      <c r="B75" s="89"/>
      <c r="C75" s="98"/>
      <c r="D75" s="103"/>
      <c r="E75" s="99"/>
      <c r="F75" s="100"/>
      <c r="G75" s="99"/>
    </row>
    <row r="76" spans="1:7">
      <c r="A76" s="102"/>
      <c r="B76" s="89"/>
      <c r="C76" s="98"/>
      <c r="D76" s="103"/>
      <c r="E76" s="99"/>
      <c r="F76" s="100"/>
      <c r="G76" s="99"/>
    </row>
    <row r="77" spans="1:7" ht="102.75" customHeight="1">
      <c r="A77" s="366" t="s">
        <v>586</v>
      </c>
      <c r="B77" s="89" t="s">
        <v>256</v>
      </c>
      <c r="C77" s="90"/>
      <c r="D77" s="103"/>
      <c r="E77" s="91"/>
      <c r="F77" s="91"/>
      <c r="G77" s="91"/>
    </row>
    <row r="78" spans="1:7">
      <c r="A78" s="93"/>
      <c r="B78" s="128" t="s">
        <v>616</v>
      </c>
      <c r="C78" s="90"/>
      <c r="D78" s="103"/>
      <c r="E78" s="91"/>
      <c r="F78" s="91"/>
      <c r="G78" s="91"/>
    </row>
    <row r="79" spans="1:7" s="115" customFormat="1" ht="14.45" customHeight="1">
      <c r="A79" s="132"/>
      <c r="B79" s="128"/>
      <c r="C79" s="133"/>
      <c r="E79" s="135"/>
      <c r="F79" s="135"/>
      <c r="G79" s="135"/>
    </row>
    <row r="80" spans="1:7" s="111" customFormat="1" ht="12.75">
      <c r="A80" s="322"/>
      <c r="B80" s="250" t="s">
        <v>257</v>
      </c>
      <c r="C80" s="324" t="s">
        <v>5</v>
      </c>
      <c r="D80" s="368"/>
      <c r="E80" s="368">
        <v>1</v>
      </c>
      <c r="F80" s="325"/>
      <c r="G80" s="325">
        <f>E80*F80</f>
        <v>0</v>
      </c>
    </row>
    <row r="81" spans="1:7">
      <c r="A81" s="102"/>
      <c r="B81" s="89"/>
      <c r="C81" s="98"/>
      <c r="D81" s="103"/>
      <c r="E81" s="99"/>
      <c r="F81" s="100"/>
      <c r="G81" s="99"/>
    </row>
    <row r="82" spans="1:7">
      <c r="A82" s="102"/>
      <c r="B82" s="89"/>
      <c r="C82" s="98"/>
      <c r="D82" s="103"/>
      <c r="E82" s="99"/>
      <c r="F82" s="100"/>
      <c r="G82" s="99"/>
    </row>
    <row r="83" spans="1:7" ht="80.25" customHeight="1">
      <c r="A83" s="366" t="s">
        <v>587</v>
      </c>
      <c r="B83" s="89" t="s">
        <v>258</v>
      </c>
      <c r="C83" s="90"/>
      <c r="D83" s="103"/>
      <c r="E83" s="91"/>
      <c r="F83" s="91"/>
      <c r="G83" s="91"/>
    </row>
    <row r="84" spans="1:7">
      <c r="A84" s="93"/>
      <c r="B84" s="128" t="s">
        <v>616</v>
      </c>
      <c r="C84" s="90"/>
      <c r="D84" s="103"/>
      <c r="E84" s="91"/>
      <c r="F84" s="91"/>
      <c r="G84" s="91"/>
    </row>
    <row r="85" spans="1:7" s="115" customFormat="1" ht="14.45" customHeight="1">
      <c r="A85" s="132"/>
      <c r="B85" s="128"/>
      <c r="C85" s="133"/>
      <c r="E85" s="135"/>
      <c r="F85" s="135"/>
      <c r="G85" s="135"/>
    </row>
    <row r="86" spans="1:7" s="115" customFormat="1" ht="15">
      <c r="A86" s="377"/>
      <c r="B86" s="370" t="s">
        <v>259</v>
      </c>
      <c r="C86" s="378" t="s">
        <v>87</v>
      </c>
      <c r="D86" s="368"/>
      <c r="E86" s="376">
        <v>3</v>
      </c>
      <c r="F86" s="325"/>
      <c r="G86" s="379">
        <f>E86*F86</f>
        <v>0</v>
      </c>
    </row>
    <row r="87" spans="1:7">
      <c r="A87" s="102"/>
      <c r="B87" s="89"/>
      <c r="C87" s="98"/>
      <c r="D87" s="103"/>
      <c r="E87" s="99"/>
      <c r="F87" s="100"/>
      <c r="G87" s="99"/>
    </row>
    <row r="88" spans="1:7">
      <c r="A88" s="132"/>
      <c r="B88" s="128"/>
      <c r="C88" s="133"/>
      <c r="E88" s="135"/>
      <c r="F88" s="135"/>
      <c r="G88" s="135"/>
    </row>
    <row r="89" spans="1:7" ht="89.25">
      <c r="A89" s="366" t="s">
        <v>588</v>
      </c>
      <c r="B89" s="128" t="s">
        <v>512</v>
      </c>
      <c r="C89" s="133"/>
      <c r="E89" s="135"/>
      <c r="F89" s="135"/>
      <c r="G89" s="135"/>
    </row>
    <row r="90" spans="1:7" ht="39" customHeight="1">
      <c r="A90" s="366"/>
      <c r="B90" s="128" t="s">
        <v>509</v>
      </c>
      <c r="C90" s="133"/>
      <c r="E90" s="135"/>
      <c r="F90" s="135"/>
      <c r="G90" s="135"/>
    </row>
    <row r="91" spans="1:7" ht="17.25" customHeight="1">
      <c r="A91" s="366"/>
      <c r="B91" s="128" t="s">
        <v>508</v>
      </c>
      <c r="C91" s="133"/>
      <c r="E91" s="135"/>
      <c r="F91" s="135"/>
      <c r="G91" s="135"/>
    </row>
    <row r="92" spans="1:7" ht="20.25" customHeight="1">
      <c r="A92" s="132"/>
      <c r="B92" s="128" t="s">
        <v>510</v>
      </c>
      <c r="C92" s="133"/>
      <c r="E92" s="135"/>
      <c r="F92" s="135"/>
      <c r="G92" s="135"/>
    </row>
    <row r="93" spans="1:7">
      <c r="A93" s="132"/>
      <c r="B93" s="128"/>
      <c r="C93" s="133"/>
      <c r="E93" s="135"/>
      <c r="F93" s="135"/>
      <c r="G93" s="135"/>
    </row>
    <row r="94" spans="1:7" s="111" customFormat="1" ht="12.75">
      <c r="A94" s="322"/>
      <c r="B94" s="250" t="s">
        <v>334</v>
      </c>
      <c r="C94" s="324" t="s">
        <v>271</v>
      </c>
      <c r="D94" s="364"/>
      <c r="E94" s="376">
        <v>15</v>
      </c>
      <c r="F94" s="346"/>
      <c r="G94" s="325">
        <f>E94*F94</f>
        <v>0</v>
      </c>
    </row>
    <row r="95" spans="1:7">
      <c r="A95" s="132"/>
      <c r="B95" s="128"/>
      <c r="C95" s="133"/>
      <c r="E95" s="135"/>
      <c r="F95" s="135"/>
      <c r="G95" s="135"/>
    </row>
    <row r="96" spans="1:7">
      <c r="A96" s="132"/>
      <c r="B96" s="128"/>
      <c r="C96" s="133"/>
      <c r="E96" s="135"/>
      <c r="F96" s="135"/>
      <c r="G96" s="135"/>
    </row>
    <row r="97" spans="1:7" ht="76.5">
      <c r="A97" s="366" t="s">
        <v>604</v>
      </c>
      <c r="B97" s="128" t="s">
        <v>511</v>
      </c>
      <c r="C97" s="133"/>
      <c r="E97" s="135"/>
      <c r="F97" s="135"/>
      <c r="G97" s="135"/>
    </row>
    <row r="98" spans="1:7" ht="39" customHeight="1">
      <c r="A98" s="366"/>
      <c r="B98" s="128" t="s">
        <v>659</v>
      </c>
      <c r="C98" s="133"/>
      <c r="E98" s="135"/>
      <c r="F98" s="135"/>
      <c r="G98" s="135"/>
    </row>
    <row r="99" spans="1:7" ht="17.25" customHeight="1">
      <c r="A99" s="366"/>
      <c r="B99" s="128" t="s">
        <v>514</v>
      </c>
      <c r="C99" s="133"/>
      <c r="E99" s="135"/>
      <c r="F99" s="135"/>
      <c r="G99" s="135"/>
    </row>
    <row r="100" spans="1:7" ht="30.75" customHeight="1">
      <c r="A100" s="132"/>
      <c r="B100" s="128" t="s">
        <v>513</v>
      </c>
      <c r="C100" s="133"/>
      <c r="E100" s="135"/>
      <c r="F100" s="135"/>
      <c r="G100" s="135"/>
    </row>
    <row r="101" spans="1:7">
      <c r="A101" s="132"/>
      <c r="B101" s="128"/>
      <c r="C101" s="133"/>
      <c r="E101" s="135"/>
      <c r="F101" s="135"/>
      <c r="G101" s="135"/>
    </row>
    <row r="102" spans="1:7" s="111" customFormat="1" ht="12.75">
      <c r="A102" s="322"/>
      <c r="B102" s="250" t="s">
        <v>515</v>
      </c>
      <c r="C102" s="324" t="s">
        <v>130</v>
      </c>
      <c r="D102" s="364"/>
      <c r="E102" s="376">
        <v>6.5</v>
      </c>
      <c r="F102" s="346"/>
      <c r="G102" s="325">
        <f>E102*F102</f>
        <v>0</v>
      </c>
    </row>
    <row r="103" spans="1:7">
      <c r="A103" s="132"/>
      <c r="B103" s="128"/>
      <c r="C103" s="133"/>
      <c r="E103" s="135"/>
      <c r="F103" s="135"/>
      <c r="G103" s="135"/>
    </row>
    <row r="104" spans="1:7">
      <c r="A104" s="102"/>
      <c r="B104" s="89"/>
      <c r="C104" s="98"/>
      <c r="D104" s="103"/>
      <c r="E104" s="99"/>
      <c r="F104" s="100"/>
      <c r="G104" s="99"/>
    </row>
    <row r="105" spans="1:7" ht="14.25" thickBot="1">
      <c r="A105" s="105"/>
      <c r="B105" s="94" t="s">
        <v>262</v>
      </c>
      <c r="C105" s="95"/>
      <c r="D105" s="95"/>
      <c r="E105" s="95"/>
      <c r="F105" s="96"/>
      <c r="G105" s="97">
        <f>SUM(G9:G104)</f>
        <v>0</v>
      </c>
    </row>
    <row r="106" spans="1:7" ht="14.25" thickTop="1">
      <c r="A106" s="203"/>
      <c r="B106" s="204"/>
      <c r="C106" s="205"/>
      <c r="D106" s="103"/>
      <c r="E106" s="205"/>
      <c r="F106" s="206"/>
      <c r="G106" s="205"/>
    </row>
    <row r="107" spans="1:7">
      <c r="A107" s="203"/>
      <c r="B107" s="204"/>
      <c r="C107" s="205"/>
      <c r="D107" s="103"/>
      <c r="E107" s="205"/>
      <c r="F107" s="206"/>
      <c r="G107" s="205"/>
    </row>
    <row r="108" spans="1:7">
      <c r="A108" s="203"/>
      <c r="B108" s="204"/>
      <c r="C108" s="205"/>
      <c r="D108" s="103"/>
      <c r="E108" s="205"/>
      <c r="F108" s="206"/>
      <c r="G108" s="205"/>
    </row>
    <row r="109" spans="1:7">
      <c r="A109" s="293" t="s">
        <v>134</v>
      </c>
      <c r="B109" s="294" t="s">
        <v>42</v>
      </c>
      <c r="C109" s="295"/>
      <c r="D109" s="295"/>
      <c r="E109" s="295"/>
      <c r="F109" s="344"/>
      <c r="G109" s="297"/>
    </row>
    <row r="110" spans="1:7">
      <c r="A110" s="121"/>
      <c r="B110" s="345"/>
      <c r="C110" s="123"/>
      <c r="E110" s="124"/>
      <c r="F110" s="125"/>
      <c r="G110" s="126"/>
    </row>
    <row r="111" spans="1:7">
      <c r="A111" s="127"/>
      <c r="B111" s="122"/>
      <c r="C111" s="129"/>
      <c r="E111" s="130"/>
      <c r="F111" s="131"/>
      <c r="G111" s="130"/>
    </row>
    <row r="112" spans="1:7">
      <c r="A112" s="127"/>
      <c r="B112" s="128" t="s">
        <v>3</v>
      </c>
      <c r="C112" s="129"/>
      <c r="E112" s="130"/>
      <c r="F112" s="131"/>
      <c r="G112" s="130"/>
    </row>
    <row r="113" spans="1:7" ht="76.5">
      <c r="A113" s="127"/>
      <c r="B113" s="128" t="s">
        <v>55</v>
      </c>
      <c r="C113" s="129"/>
      <c r="E113" s="130"/>
      <c r="F113" s="131"/>
      <c r="G113" s="130"/>
    </row>
    <row r="114" spans="1:7" ht="51">
      <c r="A114" s="127"/>
      <c r="B114" s="128" t="s">
        <v>56</v>
      </c>
      <c r="C114" s="129"/>
      <c r="E114" s="130"/>
      <c r="F114" s="131"/>
      <c r="G114" s="130"/>
    </row>
    <row r="115" spans="1:7" ht="51">
      <c r="A115" s="127"/>
      <c r="B115" s="128" t="s">
        <v>57</v>
      </c>
      <c r="C115" s="129"/>
      <c r="E115" s="130"/>
      <c r="F115" s="131"/>
      <c r="G115" s="130"/>
    </row>
    <row r="116" spans="1:7" ht="76.5">
      <c r="A116" s="127"/>
      <c r="B116" s="128" t="s">
        <v>58</v>
      </c>
      <c r="C116" s="129"/>
      <c r="E116" s="130"/>
      <c r="F116" s="131"/>
      <c r="G116" s="130"/>
    </row>
    <row r="117" spans="1:7" ht="51">
      <c r="A117" s="127"/>
      <c r="B117" s="128" t="s">
        <v>59</v>
      </c>
      <c r="C117" s="129"/>
      <c r="E117" s="130"/>
      <c r="F117" s="131"/>
      <c r="G117" s="130"/>
    </row>
    <row r="118" spans="1:7">
      <c r="A118" s="127"/>
      <c r="B118" s="128"/>
      <c r="C118" s="129"/>
      <c r="E118" s="130"/>
      <c r="F118" s="131"/>
      <c r="G118" s="130"/>
    </row>
    <row r="119" spans="1:7" ht="25.5">
      <c r="A119" s="127"/>
      <c r="B119" s="380" t="s">
        <v>319</v>
      </c>
      <c r="C119" s="129"/>
      <c r="E119" s="130"/>
      <c r="F119" s="131"/>
      <c r="G119" s="130"/>
    </row>
    <row r="120" spans="1:7">
      <c r="A120" s="127"/>
      <c r="B120" s="128" t="s">
        <v>320</v>
      </c>
      <c r="C120" s="129"/>
      <c r="E120" s="130"/>
      <c r="F120" s="131"/>
      <c r="G120" s="130"/>
    </row>
    <row r="121" spans="1:7" ht="63.75">
      <c r="A121" s="127"/>
      <c r="B121" s="128" t="s">
        <v>321</v>
      </c>
      <c r="C121" s="129"/>
      <c r="E121" s="130"/>
      <c r="F121" s="131"/>
      <c r="G121" s="130"/>
    </row>
    <row r="122" spans="1:7">
      <c r="A122" s="127"/>
      <c r="B122" s="128" t="s">
        <v>322</v>
      </c>
      <c r="C122" s="129"/>
      <c r="E122" s="130"/>
      <c r="F122" s="131"/>
      <c r="G122" s="130"/>
    </row>
    <row r="123" spans="1:7" ht="350.25" customHeight="1">
      <c r="A123" s="127"/>
      <c r="B123" s="128" t="s">
        <v>844</v>
      </c>
      <c r="C123" s="129"/>
      <c r="E123" s="130"/>
      <c r="F123" s="131"/>
      <c r="G123" s="130"/>
    </row>
    <row r="124" spans="1:7">
      <c r="A124" s="127"/>
      <c r="B124" s="128"/>
      <c r="C124" s="129"/>
      <c r="E124" s="130"/>
      <c r="F124" s="131"/>
      <c r="G124" s="130"/>
    </row>
    <row r="125" spans="1:7">
      <c r="A125" s="102"/>
      <c r="B125" s="89"/>
      <c r="C125" s="98"/>
      <c r="D125" s="99"/>
      <c r="E125" s="100"/>
      <c r="F125" s="99"/>
      <c r="G125" s="103"/>
    </row>
    <row r="126" spans="1:7" ht="153">
      <c r="A126" s="366" t="s">
        <v>589</v>
      </c>
      <c r="B126" s="128" t="s">
        <v>323</v>
      </c>
      <c r="C126" s="90"/>
      <c r="D126" s="91"/>
      <c r="E126" s="91"/>
      <c r="F126" s="91"/>
      <c r="G126" s="103"/>
    </row>
    <row r="127" spans="1:7">
      <c r="A127" s="93"/>
      <c r="B127" s="89"/>
      <c r="C127" s="90"/>
      <c r="D127" s="91"/>
      <c r="E127" s="91"/>
      <c r="F127" s="91"/>
      <c r="G127" s="103"/>
    </row>
    <row r="128" spans="1:7" s="115" customFormat="1">
      <c r="A128" s="367"/>
      <c r="B128" s="128"/>
      <c r="C128" s="133"/>
      <c r="D128" s="135"/>
      <c r="E128" s="135"/>
      <c r="F128" s="135"/>
    </row>
    <row r="129" spans="1:7" s="115" customFormat="1" ht="12.75">
      <c r="A129" s="132"/>
      <c r="B129" s="128" t="s">
        <v>616</v>
      </c>
      <c r="C129" s="133"/>
      <c r="D129" s="135"/>
      <c r="E129" s="135"/>
      <c r="F129" s="135"/>
    </row>
    <row r="130" spans="1:7" s="115" customFormat="1" ht="14.45" customHeight="1">
      <c r="A130" s="132"/>
      <c r="B130" s="128"/>
      <c r="C130" s="133"/>
      <c r="D130" s="135"/>
      <c r="E130" s="135"/>
      <c r="F130" s="135"/>
    </row>
    <row r="131" spans="1:7" s="111" customFormat="1" ht="12.75">
      <c r="A131" s="322"/>
      <c r="B131" s="250" t="s">
        <v>324</v>
      </c>
      <c r="C131" s="324" t="s">
        <v>67</v>
      </c>
      <c r="D131" s="368"/>
      <c r="E131" s="368">
        <v>746</v>
      </c>
      <c r="F131" s="346"/>
      <c r="G131" s="325">
        <f>E131*F131</f>
        <v>0</v>
      </c>
    </row>
    <row r="132" spans="1:7" s="115" customFormat="1" ht="14.45" customHeight="1">
      <c r="A132" s="132"/>
      <c r="B132" s="128"/>
      <c r="C132" s="133"/>
      <c r="D132" s="135"/>
      <c r="E132" s="135"/>
      <c r="F132" s="135"/>
    </row>
    <row r="133" spans="1:7" s="111" customFormat="1" ht="12.75">
      <c r="A133" s="322"/>
      <c r="B133" s="250" t="s">
        <v>325</v>
      </c>
      <c r="C133" s="324" t="s">
        <v>67</v>
      </c>
      <c r="D133" s="368"/>
      <c r="E133" s="368">
        <v>167</v>
      </c>
      <c r="F133" s="346"/>
      <c r="G133" s="325">
        <f>E133*F133</f>
        <v>0</v>
      </c>
    </row>
    <row r="134" spans="1:7" s="115" customFormat="1" ht="14.45" customHeight="1">
      <c r="A134" s="132"/>
      <c r="B134" s="128"/>
      <c r="C134" s="133"/>
      <c r="D134" s="135"/>
      <c r="E134" s="135"/>
      <c r="F134" s="135"/>
    </row>
    <row r="135" spans="1:7" s="111" customFormat="1" ht="12.75">
      <c r="A135" s="322"/>
      <c r="B135" s="250" t="s">
        <v>265</v>
      </c>
      <c r="C135" s="324" t="s">
        <v>67</v>
      </c>
      <c r="D135" s="368"/>
      <c r="E135" s="368">
        <v>291</v>
      </c>
      <c r="F135" s="346"/>
      <c r="G135" s="325">
        <f>E135*F135</f>
        <v>0</v>
      </c>
    </row>
    <row r="136" spans="1:7" s="115" customFormat="1" ht="14.45" customHeight="1">
      <c r="A136" s="132"/>
      <c r="B136" s="128"/>
      <c r="C136" s="133"/>
      <c r="D136" s="135"/>
      <c r="E136" s="135"/>
      <c r="F136" s="135"/>
    </row>
    <row r="137" spans="1:7" s="111" customFormat="1" ht="12.75">
      <c r="A137" s="322"/>
      <c r="B137" s="250" t="s">
        <v>326</v>
      </c>
      <c r="C137" s="324" t="s">
        <v>5</v>
      </c>
      <c r="D137" s="368"/>
      <c r="E137" s="368">
        <v>36</v>
      </c>
      <c r="F137" s="346"/>
      <c r="G137" s="325">
        <f>E137*F137</f>
        <v>0</v>
      </c>
    </row>
    <row r="138" spans="1:7" s="115" customFormat="1" ht="14.45" customHeight="1">
      <c r="A138" s="132"/>
      <c r="B138" s="128"/>
      <c r="C138" s="133"/>
      <c r="D138" s="135"/>
      <c r="E138" s="135"/>
      <c r="F138" s="135"/>
    </row>
    <row r="139" spans="1:7" s="111" customFormat="1" ht="12.75">
      <c r="A139" s="322"/>
      <c r="B139" s="250" t="s">
        <v>327</v>
      </c>
      <c r="C139" s="324" t="s">
        <v>5</v>
      </c>
      <c r="D139" s="368"/>
      <c r="E139" s="368">
        <v>18</v>
      </c>
      <c r="F139" s="346"/>
      <c r="G139" s="325">
        <f>E139*F139</f>
        <v>0</v>
      </c>
    </row>
    <row r="140" spans="1:7" s="115" customFormat="1" ht="14.45" customHeight="1">
      <c r="A140" s="132"/>
      <c r="B140" s="128"/>
      <c r="C140" s="133"/>
      <c r="D140" s="135"/>
      <c r="E140" s="135"/>
      <c r="F140" s="135"/>
    </row>
    <row r="141" spans="1:7" s="111" customFormat="1" ht="12.75">
      <c r="A141" s="322"/>
      <c r="B141" s="250" t="s">
        <v>328</v>
      </c>
      <c r="C141" s="324" t="s">
        <v>5</v>
      </c>
      <c r="D141" s="368"/>
      <c r="E141" s="368">
        <v>18</v>
      </c>
      <c r="F141" s="346"/>
      <c r="G141" s="325">
        <f>E141*F141</f>
        <v>0</v>
      </c>
    </row>
    <row r="142" spans="1:7" s="115" customFormat="1" ht="14.45" customHeight="1">
      <c r="A142" s="132"/>
      <c r="B142" s="128"/>
      <c r="C142" s="133"/>
      <c r="D142" s="135"/>
      <c r="E142" s="135"/>
      <c r="F142" s="135"/>
    </row>
    <row r="143" spans="1:7" s="111" customFormat="1" ht="12.75">
      <c r="A143" s="322"/>
      <c r="B143" s="250" t="s">
        <v>267</v>
      </c>
      <c r="C143" s="324" t="s">
        <v>5</v>
      </c>
      <c r="D143" s="368"/>
      <c r="E143" s="368">
        <v>48</v>
      </c>
      <c r="F143" s="346"/>
      <c r="G143" s="325">
        <f>E143*F143</f>
        <v>0</v>
      </c>
    </row>
    <row r="144" spans="1:7" s="115" customFormat="1" ht="14.45" customHeight="1">
      <c r="A144" s="132"/>
      <c r="B144" s="128"/>
      <c r="C144" s="133"/>
      <c r="D144" s="135"/>
      <c r="E144" s="135"/>
      <c r="F144" s="135"/>
    </row>
    <row r="145" spans="1:7" s="111" customFormat="1" ht="12.75">
      <c r="A145" s="322"/>
      <c r="B145" s="250" t="s">
        <v>329</v>
      </c>
      <c r="C145" s="324" t="s">
        <v>5</v>
      </c>
      <c r="D145" s="368"/>
      <c r="E145" s="368">
        <v>22</v>
      </c>
      <c r="F145" s="346"/>
      <c r="G145" s="325">
        <f>E145*F145</f>
        <v>0</v>
      </c>
    </row>
    <row r="146" spans="1:7">
      <c r="A146" s="93"/>
      <c r="B146" s="89"/>
      <c r="C146" s="90"/>
      <c r="D146" s="91"/>
      <c r="E146" s="91"/>
      <c r="F146" s="91"/>
      <c r="G146" s="103"/>
    </row>
    <row r="147" spans="1:7">
      <c r="A147" s="127"/>
      <c r="B147" s="128"/>
      <c r="C147" s="129"/>
      <c r="E147" s="130"/>
      <c r="F147" s="131"/>
      <c r="G147" s="130"/>
    </row>
    <row r="148" spans="1:7">
      <c r="A148" s="127"/>
      <c r="B148" s="128"/>
      <c r="C148" s="129"/>
      <c r="E148" s="130"/>
      <c r="F148" s="131"/>
      <c r="G148" s="130"/>
    </row>
    <row r="149" spans="1:7">
      <c r="A149" s="127"/>
      <c r="B149" s="128"/>
      <c r="C149" s="129"/>
      <c r="E149" s="130"/>
      <c r="F149" s="131"/>
      <c r="G149" s="130"/>
    </row>
    <row r="150" spans="1:7" ht="51">
      <c r="A150" s="366" t="s">
        <v>590</v>
      </c>
      <c r="B150" s="128" t="s">
        <v>330</v>
      </c>
      <c r="C150" s="133"/>
      <c r="E150" s="135"/>
      <c r="F150" s="135"/>
      <c r="G150" s="135"/>
    </row>
    <row r="151" spans="1:7" ht="75" customHeight="1">
      <c r="A151" s="366"/>
      <c r="B151" s="128" t="s">
        <v>550</v>
      </c>
      <c r="C151" s="133"/>
      <c r="E151" s="135"/>
      <c r="F151" s="135"/>
      <c r="G151" s="135"/>
    </row>
    <row r="152" spans="1:7" ht="39" customHeight="1">
      <c r="A152" s="366"/>
      <c r="B152" s="128" t="s">
        <v>549</v>
      </c>
      <c r="C152" s="133"/>
      <c r="E152" s="135"/>
      <c r="F152" s="135"/>
      <c r="G152" s="135"/>
    </row>
    <row r="153" spans="1:7">
      <c r="A153" s="132"/>
      <c r="B153" s="128" t="s">
        <v>332</v>
      </c>
      <c r="C153" s="133"/>
      <c r="E153" s="135"/>
      <c r="F153" s="135"/>
      <c r="G153" s="135"/>
    </row>
    <row r="154" spans="1:7">
      <c r="A154" s="132"/>
      <c r="B154" s="128"/>
      <c r="C154" s="133"/>
      <c r="E154" s="135"/>
      <c r="F154" s="135"/>
      <c r="G154" s="135"/>
    </row>
    <row r="155" spans="1:7" s="111" customFormat="1" ht="12.75">
      <c r="A155" s="322"/>
      <c r="B155" s="250" t="s">
        <v>333</v>
      </c>
      <c r="C155" s="324" t="s">
        <v>67</v>
      </c>
      <c r="D155" s="364"/>
      <c r="E155" s="368">
        <v>84</v>
      </c>
      <c r="F155" s="346"/>
      <c r="G155" s="325">
        <f>E155*F155</f>
        <v>0</v>
      </c>
    </row>
    <row r="156" spans="1:7">
      <c r="A156" s="132"/>
      <c r="B156" s="128"/>
      <c r="C156" s="133"/>
      <c r="E156" s="135"/>
      <c r="F156" s="135"/>
      <c r="G156" s="135"/>
    </row>
    <row r="157" spans="1:7">
      <c r="A157" s="127"/>
      <c r="B157" s="128"/>
      <c r="C157" s="129"/>
      <c r="E157" s="130"/>
      <c r="F157" s="131"/>
      <c r="G157" s="130"/>
    </row>
    <row r="158" spans="1:7" ht="89.25">
      <c r="A158" s="366" t="s">
        <v>591</v>
      </c>
      <c r="B158" s="128" t="s">
        <v>335</v>
      </c>
      <c r="C158" s="133"/>
      <c r="E158" s="135"/>
      <c r="F158" s="135"/>
      <c r="G158" s="135"/>
    </row>
    <row r="159" spans="1:7" ht="25.5">
      <c r="A159" s="366"/>
      <c r="B159" s="128" t="s">
        <v>336</v>
      </c>
      <c r="C159" s="133"/>
      <c r="E159" s="135"/>
      <c r="F159" s="135"/>
      <c r="G159" s="135"/>
    </row>
    <row r="160" spans="1:7" ht="39" customHeight="1">
      <c r="A160" s="366"/>
      <c r="B160" s="128" t="s">
        <v>331</v>
      </c>
      <c r="C160" s="133"/>
      <c r="E160" s="135"/>
      <c r="F160" s="135"/>
      <c r="G160" s="135"/>
    </row>
    <row r="161" spans="1:7">
      <c r="A161" s="132"/>
      <c r="B161" s="128" t="s">
        <v>337</v>
      </c>
      <c r="C161" s="133"/>
      <c r="E161" s="135"/>
      <c r="F161" s="135"/>
      <c r="G161" s="135"/>
    </row>
    <row r="162" spans="1:7">
      <c r="A162" s="132"/>
      <c r="B162" s="128"/>
      <c r="C162" s="133"/>
      <c r="E162" s="135"/>
      <c r="F162" s="135"/>
      <c r="G162" s="135"/>
    </row>
    <row r="163" spans="1:7" s="111" customFormat="1" ht="12.75">
      <c r="A163" s="322"/>
      <c r="B163" s="250" t="s">
        <v>338</v>
      </c>
      <c r="C163" s="324" t="s">
        <v>5</v>
      </c>
      <c r="D163" s="364"/>
      <c r="E163" s="368">
        <v>1</v>
      </c>
      <c r="F163" s="346"/>
      <c r="G163" s="325">
        <f>E163*F163</f>
        <v>0</v>
      </c>
    </row>
    <row r="164" spans="1:7">
      <c r="A164" s="132"/>
      <c r="B164" s="128"/>
      <c r="C164" s="133"/>
      <c r="E164" s="135"/>
      <c r="F164" s="135"/>
      <c r="G164" s="135"/>
    </row>
    <row r="165" spans="1:7">
      <c r="A165" s="132"/>
      <c r="B165" s="128"/>
      <c r="C165" s="133"/>
      <c r="E165" s="135"/>
      <c r="F165" s="135"/>
      <c r="G165" s="135"/>
    </row>
    <row r="166" spans="1:7" ht="97.5" customHeight="1">
      <c r="A166" s="366" t="s">
        <v>605</v>
      </c>
      <c r="B166" s="128" t="s">
        <v>339</v>
      </c>
      <c r="C166" s="133"/>
      <c r="E166" s="135"/>
      <c r="F166" s="135"/>
      <c r="G166" s="135"/>
    </row>
    <row r="167" spans="1:7" ht="192.75" customHeight="1">
      <c r="A167" s="366"/>
      <c r="B167" s="128" t="s">
        <v>340</v>
      </c>
      <c r="C167" s="133"/>
      <c r="E167" s="135"/>
      <c r="F167" s="135"/>
      <c r="G167" s="135"/>
    </row>
    <row r="168" spans="1:7">
      <c r="A168" s="366"/>
      <c r="B168" s="128"/>
      <c r="C168" s="133"/>
      <c r="E168" s="135"/>
      <c r="F168" s="135"/>
      <c r="G168" s="135"/>
    </row>
    <row r="169" spans="1:7">
      <c r="A169" s="132"/>
      <c r="B169" s="128" t="s">
        <v>337</v>
      </c>
      <c r="C169" s="133"/>
      <c r="E169" s="135"/>
      <c r="F169" s="135"/>
      <c r="G169" s="135"/>
    </row>
    <row r="170" spans="1:7">
      <c r="A170" s="132"/>
      <c r="B170" s="128"/>
      <c r="C170" s="133"/>
      <c r="E170" s="135"/>
      <c r="F170" s="135"/>
      <c r="G170" s="135"/>
    </row>
    <row r="171" spans="1:7" s="111" customFormat="1" ht="12.75">
      <c r="A171" s="322"/>
      <c r="B171" s="250" t="s">
        <v>341</v>
      </c>
      <c r="C171" s="324" t="s">
        <v>36</v>
      </c>
      <c r="D171" s="364"/>
      <c r="E171" s="368">
        <v>1</v>
      </c>
      <c r="F171" s="346"/>
      <c r="G171" s="325">
        <f>E171*F171</f>
        <v>0</v>
      </c>
    </row>
    <row r="172" spans="1:7">
      <c r="A172" s="132"/>
      <c r="B172" s="128"/>
      <c r="C172" s="133"/>
      <c r="E172" s="135"/>
      <c r="F172" s="135"/>
      <c r="G172" s="135"/>
    </row>
    <row r="173" spans="1:7">
      <c r="A173" s="102"/>
      <c r="B173" s="89"/>
      <c r="C173" s="98"/>
      <c r="D173" s="99"/>
      <c r="E173" s="100"/>
      <c r="F173" s="99"/>
      <c r="G173" s="103"/>
    </row>
    <row r="174" spans="1:7" ht="242.25">
      <c r="A174" s="366" t="s">
        <v>606</v>
      </c>
      <c r="B174" s="128" t="s">
        <v>524</v>
      </c>
      <c r="C174" s="90"/>
      <c r="D174" s="91"/>
      <c r="E174" s="91"/>
      <c r="F174" s="91"/>
      <c r="G174" s="103"/>
    </row>
    <row r="175" spans="1:7">
      <c r="A175" s="93"/>
      <c r="B175" s="128" t="s">
        <v>526</v>
      </c>
      <c r="C175" s="90"/>
      <c r="D175" s="91"/>
      <c r="E175" s="91"/>
      <c r="F175" s="91"/>
      <c r="G175" s="103"/>
    </row>
    <row r="176" spans="1:7" s="115" customFormat="1">
      <c r="A176" s="367"/>
      <c r="B176" s="128"/>
      <c r="C176" s="133"/>
      <c r="D176" s="135"/>
      <c r="E176" s="135"/>
      <c r="F176" s="135"/>
    </row>
    <row r="177" spans="1:7" s="115" customFormat="1" ht="12.75">
      <c r="A177" s="132"/>
      <c r="B177" s="128" t="s">
        <v>523</v>
      </c>
      <c r="C177" s="133"/>
      <c r="D177" s="135"/>
      <c r="E177" s="135"/>
      <c r="F177" s="135"/>
    </row>
    <row r="178" spans="1:7" s="115" customFormat="1" ht="14.45" customHeight="1">
      <c r="A178" s="132"/>
      <c r="B178" s="128"/>
      <c r="C178" s="133"/>
      <c r="D178" s="135"/>
      <c r="E178" s="135"/>
      <c r="F178" s="135"/>
    </row>
    <row r="179" spans="1:7" s="111" customFormat="1" ht="12.75">
      <c r="A179" s="322"/>
      <c r="B179" s="250" t="s">
        <v>525</v>
      </c>
      <c r="C179" s="324" t="s">
        <v>67</v>
      </c>
      <c r="D179" s="368"/>
      <c r="E179" s="368">
        <v>492</v>
      </c>
      <c r="F179" s="346"/>
      <c r="G179" s="325">
        <f>E179*F179</f>
        <v>0</v>
      </c>
    </row>
    <row r="180" spans="1:7" s="115" customFormat="1" ht="14.45" customHeight="1">
      <c r="A180" s="132"/>
      <c r="B180" s="128"/>
      <c r="C180" s="133"/>
      <c r="D180" s="135"/>
      <c r="E180" s="135"/>
      <c r="F180" s="135"/>
    </row>
    <row r="181" spans="1:7" s="111" customFormat="1" ht="12.75">
      <c r="A181" s="322"/>
      <c r="B181" s="250" t="s">
        <v>521</v>
      </c>
      <c r="C181" s="324" t="s">
        <v>5</v>
      </c>
      <c r="D181" s="368"/>
      <c r="E181" s="368">
        <v>5</v>
      </c>
      <c r="F181" s="346"/>
      <c r="G181" s="325">
        <f>E181*F181</f>
        <v>0</v>
      </c>
    </row>
    <row r="182" spans="1:7" s="115" customFormat="1" ht="14.45" customHeight="1">
      <c r="A182" s="132"/>
      <c r="B182" s="128"/>
      <c r="C182" s="133"/>
      <c r="D182" s="135"/>
      <c r="E182" s="135"/>
      <c r="F182" s="135"/>
    </row>
    <row r="183" spans="1:7" s="111" customFormat="1" ht="12.75">
      <c r="A183" s="322"/>
      <c r="B183" s="250" t="s">
        <v>522</v>
      </c>
      <c r="C183" s="324" t="s">
        <v>5</v>
      </c>
      <c r="D183" s="368"/>
      <c r="E183" s="368">
        <v>10</v>
      </c>
      <c r="F183" s="346"/>
      <c r="G183" s="325">
        <f>E183*F183</f>
        <v>0</v>
      </c>
    </row>
    <row r="184" spans="1:7">
      <c r="A184" s="93"/>
      <c r="B184" s="89"/>
      <c r="C184" s="90"/>
      <c r="D184" s="91"/>
      <c r="E184" s="91"/>
      <c r="F184" s="91"/>
      <c r="G184" s="103"/>
    </row>
    <row r="185" spans="1:7">
      <c r="A185" s="127"/>
      <c r="B185" s="115"/>
      <c r="C185" s="129"/>
      <c r="E185" s="130"/>
      <c r="F185" s="131"/>
      <c r="G185" s="130"/>
    </row>
    <row r="186" spans="1:7" ht="63.75">
      <c r="A186" s="366" t="s">
        <v>607</v>
      </c>
      <c r="B186" s="128" t="s">
        <v>539</v>
      </c>
      <c r="C186" s="133"/>
      <c r="E186" s="135"/>
      <c r="F186" s="135"/>
      <c r="G186" s="135"/>
    </row>
    <row r="187" spans="1:7" ht="25.5">
      <c r="A187" s="366"/>
      <c r="B187" s="380" t="s">
        <v>537</v>
      </c>
      <c r="C187" s="133"/>
      <c r="E187" s="135"/>
      <c r="F187" s="135"/>
      <c r="G187" s="135"/>
    </row>
    <row r="188" spans="1:7">
      <c r="A188" s="366"/>
      <c r="B188" s="128"/>
      <c r="C188" s="133"/>
      <c r="E188" s="135"/>
      <c r="F188" s="135"/>
      <c r="G188" s="135"/>
    </row>
    <row r="189" spans="1:7" s="115" customFormat="1" ht="38.25">
      <c r="A189" s="127"/>
      <c r="B189" s="128" t="s">
        <v>540</v>
      </c>
      <c r="C189" s="129"/>
      <c r="E189" s="130"/>
      <c r="F189" s="131"/>
      <c r="G189" s="130"/>
    </row>
    <row r="190" spans="1:7" s="115" customFormat="1" ht="12.75">
      <c r="A190" s="127"/>
      <c r="B190" s="128"/>
      <c r="C190" s="129"/>
      <c r="E190" s="130"/>
      <c r="F190" s="131"/>
      <c r="G190" s="130"/>
    </row>
    <row r="191" spans="1:7" s="115" customFormat="1" ht="12.75">
      <c r="A191" s="127"/>
      <c r="B191" s="128" t="s">
        <v>337</v>
      </c>
      <c r="C191" s="129"/>
      <c r="E191" s="130"/>
      <c r="F191" s="131"/>
      <c r="G191" s="130"/>
    </row>
    <row r="192" spans="1:7">
      <c r="A192" s="180"/>
      <c r="B192" s="128"/>
      <c r="C192" s="133"/>
      <c r="E192" s="135"/>
      <c r="F192" s="135"/>
      <c r="G192" s="135"/>
    </row>
    <row r="193" spans="1:7" s="111" customFormat="1" ht="15">
      <c r="A193" s="322"/>
      <c r="B193" s="250" t="s">
        <v>541</v>
      </c>
      <c r="C193" s="324" t="s">
        <v>85</v>
      </c>
      <c r="D193" s="364"/>
      <c r="E193" s="368">
        <v>23</v>
      </c>
      <c r="F193" s="346"/>
      <c r="G193" s="325">
        <f>E193*F193</f>
        <v>0</v>
      </c>
    </row>
    <row r="194" spans="1:7" s="115" customFormat="1" ht="12.75">
      <c r="A194" s="127"/>
      <c r="B194" s="128"/>
      <c r="C194" s="129"/>
      <c r="E194" s="130"/>
      <c r="F194" s="131"/>
      <c r="G194" s="130"/>
    </row>
    <row r="195" spans="1:7">
      <c r="A195" s="127"/>
      <c r="B195" s="128"/>
      <c r="C195" s="129"/>
      <c r="E195" s="130"/>
      <c r="F195" s="131"/>
      <c r="G195" s="130"/>
    </row>
    <row r="196" spans="1:7" ht="45" customHeight="1">
      <c r="A196" s="366" t="s">
        <v>608</v>
      </c>
      <c r="B196" s="128" t="s">
        <v>518</v>
      </c>
      <c r="C196" s="133"/>
      <c r="E196" s="135"/>
      <c r="F196" s="135"/>
      <c r="G196" s="135"/>
    </row>
    <row r="197" spans="1:7">
      <c r="A197" s="132"/>
      <c r="B197" s="128" t="s">
        <v>280</v>
      </c>
      <c r="C197" s="133"/>
      <c r="E197" s="135"/>
      <c r="F197" s="135"/>
      <c r="G197" s="135"/>
    </row>
    <row r="198" spans="1:7" ht="25.5">
      <c r="A198" s="180"/>
      <c r="B198" s="321" t="s">
        <v>517</v>
      </c>
      <c r="C198" s="133"/>
      <c r="E198" s="135"/>
      <c r="F198" s="135"/>
      <c r="G198" s="135"/>
    </row>
    <row r="199" spans="1:7">
      <c r="A199" s="180"/>
      <c r="B199" s="128"/>
      <c r="C199" s="133"/>
      <c r="E199" s="135"/>
      <c r="F199" s="135"/>
      <c r="G199" s="135"/>
    </row>
    <row r="200" spans="1:7" s="111" customFormat="1" ht="12.75">
      <c r="A200" s="322"/>
      <c r="B200" s="250" t="s">
        <v>555</v>
      </c>
      <c r="C200" s="324" t="s">
        <v>5</v>
      </c>
      <c r="D200" s="324"/>
      <c r="E200" s="368">
        <v>1</v>
      </c>
      <c r="F200" s="346"/>
      <c r="G200" s="325">
        <f>E200*F200</f>
        <v>0</v>
      </c>
    </row>
    <row r="201" spans="1:7">
      <c r="A201" s="180"/>
      <c r="B201" s="128"/>
      <c r="C201" s="133"/>
      <c r="E201" s="135"/>
      <c r="F201" s="135"/>
      <c r="G201" s="135"/>
    </row>
    <row r="202" spans="1:7" s="111" customFormat="1" ht="12.75">
      <c r="A202" s="322"/>
      <c r="B202" s="250" t="s">
        <v>556</v>
      </c>
      <c r="C202" s="324" t="s">
        <v>5</v>
      </c>
      <c r="D202" s="324"/>
      <c r="E202" s="368">
        <v>1</v>
      </c>
      <c r="F202" s="346"/>
      <c r="G202" s="325">
        <f>E202*F202</f>
        <v>0</v>
      </c>
    </row>
    <row r="203" spans="1:7">
      <c r="A203" s="180"/>
      <c r="B203" s="128"/>
      <c r="C203" s="133"/>
      <c r="E203" s="135"/>
      <c r="F203" s="135"/>
      <c r="G203" s="135"/>
    </row>
    <row r="204" spans="1:7" s="111" customFormat="1" ht="12.75">
      <c r="A204" s="322"/>
      <c r="B204" s="250" t="s">
        <v>557</v>
      </c>
      <c r="C204" s="324" t="s">
        <v>5</v>
      </c>
      <c r="D204" s="324"/>
      <c r="E204" s="368">
        <v>1</v>
      </c>
      <c r="F204" s="346"/>
      <c r="G204" s="325">
        <f>E204*F204</f>
        <v>0</v>
      </c>
    </row>
    <row r="205" spans="1:7">
      <c r="A205" s="180"/>
      <c r="B205" s="128"/>
      <c r="C205" s="133"/>
      <c r="E205" s="135"/>
      <c r="F205" s="135"/>
      <c r="G205" s="135"/>
    </row>
    <row r="206" spans="1:7" s="111" customFormat="1" ht="12.75">
      <c r="A206" s="322"/>
      <c r="B206" s="250" t="s">
        <v>558</v>
      </c>
      <c r="C206" s="324" t="s">
        <v>5</v>
      </c>
      <c r="D206" s="324"/>
      <c r="E206" s="368">
        <v>2</v>
      </c>
      <c r="F206" s="346"/>
      <c r="G206" s="325">
        <f>E206*F206</f>
        <v>0</v>
      </c>
    </row>
    <row r="207" spans="1:7">
      <c r="A207" s="180"/>
      <c r="B207" s="128"/>
      <c r="C207" s="133"/>
      <c r="E207" s="135"/>
      <c r="F207" s="135"/>
      <c r="G207" s="135"/>
    </row>
    <row r="208" spans="1:7">
      <c r="A208" s="127"/>
      <c r="B208" s="128"/>
      <c r="C208" s="129"/>
      <c r="E208" s="130"/>
      <c r="F208" s="131"/>
      <c r="G208" s="130"/>
    </row>
    <row r="209" spans="1:7" ht="45" customHeight="1">
      <c r="A209" s="366" t="s">
        <v>864</v>
      </c>
      <c r="B209" s="128" t="s">
        <v>520</v>
      </c>
      <c r="C209" s="133"/>
      <c r="E209" s="135"/>
      <c r="F209" s="135"/>
      <c r="G209" s="135"/>
    </row>
    <row r="210" spans="1:7">
      <c r="A210" s="132"/>
      <c r="B210" s="128" t="s">
        <v>519</v>
      </c>
      <c r="C210" s="133"/>
      <c r="E210" s="135"/>
      <c r="F210" s="135"/>
      <c r="G210" s="135"/>
    </row>
    <row r="211" spans="1:7" ht="25.5">
      <c r="A211" s="180"/>
      <c r="B211" s="321" t="s">
        <v>517</v>
      </c>
      <c r="C211" s="133"/>
      <c r="E211" s="135"/>
      <c r="F211" s="135"/>
      <c r="G211" s="135"/>
    </row>
    <row r="212" spans="1:7">
      <c r="A212" s="180"/>
      <c r="B212" s="128"/>
      <c r="C212" s="133"/>
      <c r="E212" s="135"/>
      <c r="F212" s="135"/>
      <c r="G212" s="135"/>
    </row>
    <row r="213" spans="1:7" s="111" customFormat="1" ht="12.75">
      <c r="A213" s="322"/>
      <c r="B213" s="250" t="s">
        <v>552</v>
      </c>
      <c r="C213" s="324" t="s">
        <v>5</v>
      </c>
      <c r="D213" s="324"/>
      <c r="E213" s="368">
        <v>1</v>
      </c>
      <c r="F213" s="346"/>
      <c r="G213" s="325">
        <f>E213*F213</f>
        <v>0</v>
      </c>
    </row>
    <row r="214" spans="1:7">
      <c r="A214" s="180"/>
      <c r="B214" s="128"/>
      <c r="C214" s="133"/>
      <c r="E214" s="135"/>
      <c r="F214" s="135"/>
      <c r="G214" s="135"/>
    </row>
    <row r="215" spans="1:7" s="111" customFormat="1" ht="12.75">
      <c r="A215" s="322"/>
      <c r="B215" s="250" t="s">
        <v>553</v>
      </c>
      <c r="C215" s="324" t="s">
        <v>5</v>
      </c>
      <c r="D215" s="324"/>
      <c r="E215" s="368">
        <v>1</v>
      </c>
      <c r="F215" s="346"/>
      <c r="G215" s="325">
        <f>E215*F215</f>
        <v>0</v>
      </c>
    </row>
    <row r="216" spans="1:7">
      <c r="A216" s="180"/>
      <c r="B216" s="128"/>
      <c r="C216" s="133"/>
      <c r="E216" s="135"/>
      <c r="F216" s="135"/>
      <c r="G216" s="135"/>
    </row>
    <row r="217" spans="1:7" s="111" customFormat="1" ht="12.75">
      <c r="A217" s="322"/>
      <c r="B217" s="250" t="s">
        <v>554</v>
      </c>
      <c r="C217" s="324" t="s">
        <v>5</v>
      </c>
      <c r="D217" s="324"/>
      <c r="E217" s="368">
        <v>1</v>
      </c>
      <c r="F217" s="346"/>
      <c r="G217" s="325">
        <f>E217*F217</f>
        <v>0</v>
      </c>
    </row>
    <row r="218" spans="1:7">
      <c r="A218" s="180"/>
      <c r="B218" s="128"/>
      <c r="C218" s="133"/>
      <c r="E218" s="135"/>
      <c r="F218" s="135"/>
      <c r="G218" s="135"/>
    </row>
    <row r="219" spans="1:7" s="111" customFormat="1" ht="12.75">
      <c r="A219" s="322"/>
      <c r="B219" s="250" t="s">
        <v>551</v>
      </c>
      <c r="C219" s="324" t="s">
        <v>5</v>
      </c>
      <c r="D219" s="324"/>
      <c r="E219" s="368">
        <v>2</v>
      </c>
      <c r="F219" s="346"/>
      <c r="G219" s="325">
        <f>E219*F219</f>
        <v>0</v>
      </c>
    </row>
    <row r="220" spans="1:7">
      <c r="A220" s="180"/>
      <c r="B220" s="128"/>
      <c r="C220" s="133"/>
      <c r="E220" s="135"/>
      <c r="F220" s="135"/>
      <c r="G220" s="135"/>
    </row>
    <row r="221" spans="1:7">
      <c r="A221" s="132"/>
      <c r="B221" s="128"/>
      <c r="C221" s="133"/>
      <c r="D221" s="276"/>
      <c r="E221" s="135"/>
      <c r="F221" s="135"/>
      <c r="G221" s="135"/>
    </row>
    <row r="222" spans="1:7" ht="14.25" thickBot="1">
      <c r="A222" s="142"/>
      <c r="B222" s="143" t="s">
        <v>43</v>
      </c>
      <c r="C222" s="144"/>
      <c r="D222" s="277"/>
      <c r="E222" s="144"/>
      <c r="F222" s="145"/>
      <c r="G222" s="146">
        <f>SUM(G116:G221)</f>
        <v>0</v>
      </c>
    </row>
    <row r="223" spans="1:7" ht="14.25" thickTop="1">
      <c r="A223" s="173"/>
      <c r="B223" s="174"/>
      <c r="C223" s="175"/>
      <c r="E223" s="175"/>
      <c r="F223" s="176"/>
      <c r="G223" s="175"/>
    </row>
    <row r="224" spans="1:7">
      <c r="A224" s="127"/>
      <c r="B224" s="128"/>
      <c r="C224" s="129"/>
      <c r="E224" s="130"/>
      <c r="F224" s="131"/>
      <c r="G224" s="130"/>
    </row>
    <row r="225" spans="1:7">
      <c r="A225" s="315"/>
      <c r="B225" s="316"/>
      <c r="C225" s="175"/>
      <c r="E225" s="175"/>
      <c r="F225" s="176"/>
      <c r="G225" s="317"/>
    </row>
    <row r="226" spans="1:7">
      <c r="A226" s="318" t="s">
        <v>89</v>
      </c>
      <c r="B226" s="245" t="s">
        <v>342</v>
      </c>
      <c r="C226" s="245"/>
      <c r="E226" s="246"/>
      <c r="F226" s="247"/>
      <c r="G226" s="246"/>
    </row>
    <row r="227" spans="1:7">
      <c r="A227" s="121"/>
      <c r="B227" s="122"/>
      <c r="C227" s="123"/>
      <c r="E227" s="124"/>
      <c r="F227" s="125"/>
      <c r="G227" s="126"/>
    </row>
    <row r="228" spans="1:7">
      <c r="A228" s="121"/>
      <c r="B228" s="122"/>
      <c r="C228" s="123"/>
      <c r="E228" s="124"/>
      <c r="F228" s="125"/>
      <c r="G228" s="126"/>
    </row>
    <row r="229" spans="1:7">
      <c r="A229" s="121"/>
      <c r="B229" s="122"/>
      <c r="C229" s="123"/>
      <c r="E229" s="124"/>
      <c r="F229" s="125"/>
      <c r="G229" s="126"/>
    </row>
    <row r="230" spans="1:7" ht="25.5">
      <c r="A230" s="366" t="s">
        <v>576</v>
      </c>
      <c r="B230" s="128" t="s">
        <v>344</v>
      </c>
      <c r="C230" s="133"/>
      <c r="E230" s="135"/>
      <c r="F230" s="135"/>
      <c r="G230" s="135"/>
    </row>
    <row r="231" spans="1:7">
      <c r="A231" s="132"/>
      <c r="B231" s="128"/>
      <c r="C231" s="133"/>
      <c r="E231" s="135"/>
      <c r="F231" s="135"/>
      <c r="G231" s="135"/>
    </row>
    <row r="232" spans="1:7" ht="28.5">
      <c r="A232" s="132"/>
      <c r="B232" s="128" t="s">
        <v>310</v>
      </c>
      <c r="C232" s="133"/>
      <c r="E232" s="135"/>
      <c r="F232" s="135"/>
      <c r="G232" s="135"/>
    </row>
    <row r="233" spans="1:7">
      <c r="A233" s="180"/>
      <c r="B233" s="128"/>
      <c r="C233" s="133"/>
      <c r="E233" s="135"/>
      <c r="F233" s="135"/>
      <c r="G233" s="135"/>
    </row>
    <row r="234" spans="1:7" s="111" customFormat="1" ht="15">
      <c r="A234" s="322"/>
      <c r="B234" s="250" t="s">
        <v>311</v>
      </c>
      <c r="C234" s="324" t="s">
        <v>85</v>
      </c>
      <c r="D234" s="364"/>
      <c r="E234" s="368">
        <v>32</v>
      </c>
      <c r="F234" s="346"/>
      <c r="G234" s="325">
        <f>E234*F234</f>
        <v>0</v>
      </c>
    </row>
    <row r="235" spans="1:7">
      <c r="A235" s="180"/>
      <c r="B235" s="128"/>
      <c r="C235" s="133"/>
      <c r="E235" s="135"/>
      <c r="F235" s="135"/>
      <c r="G235" s="135"/>
    </row>
    <row r="236" spans="1:7">
      <c r="A236" s="180"/>
      <c r="B236" s="128"/>
      <c r="C236" s="133"/>
      <c r="E236" s="135"/>
      <c r="F236" s="135"/>
      <c r="G236" s="135"/>
    </row>
    <row r="237" spans="1:7" ht="25.5">
      <c r="A237" s="366" t="s">
        <v>595</v>
      </c>
      <c r="B237" s="128" t="s">
        <v>346</v>
      </c>
      <c r="C237" s="133"/>
      <c r="E237" s="135"/>
      <c r="F237" s="135"/>
      <c r="G237" s="135"/>
    </row>
    <row r="238" spans="1:7" ht="189" customHeight="1">
      <c r="A238" s="132"/>
      <c r="B238" s="128" t="s">
        <v>350</v>
      </c>
      <c r="C238" s="133"/>
      <c r="E238" s="135"/>
      <c r="F238" s="135"/>
      <c r="G238" s="135"/>
    </row>
    <row r="239" spans="1:7" ht="14.25">
      <c r="A239" s="132"/>
      <c r="B239" s="128" t="s">
        <v>351</v>
      </c>
      <c r="C239" s="133"/>
      <c r="E239" s="135"/>
      <c r="F239" s="135"/>
      <c r="G239" s="135"/>
    </row>
    <row r="240" spans="1:7" ht="25.5">
      <c r="A240" s="121"/>
      <c r="B240" s="122" t="s">
        <v>343</v>
      </c>
      <c r="C240" s="123"/>
      <c r="E240" s="124"/>
      <c r="F240" s="125"/>
      <c r="G240" s="126"/>
    </row>
    <row r="241" spans="1:7" ht="25.5">
      <c r="A241" s="121"/>
      <c r="B241" s="381" t="s">
        <v>352</v>
      </c>
      <c r="C241" s="123"/>
      <c r="E241" s="124"/>
      <c r="F241" s="125"/>
      <c r="G241" s="126"/>
    </row>
    <row r="242" spans="1:7">
      <c r="A242" s="121"/>
      <c r="B242" s="381"/>
      <c r="C242" s="123"/>
      <c r="E242" s="124"/>
      <c r="F242" s="125"/>
      <c r="G242" s="126"/>
    </row>
    <row r="243" spans="1:7">
      <c r="A243" s="180"/>
      <c r="B243" s="321" t="s">
        <v>353</v>
      </c>
      <c r="C243" s="133"/>
      <c r="E243" s="135"/>
      <c r="F243" s="135"/>
      <c r="G243" s="135"/>
    </row>
    <row r="244" spans="1:7">
      <c r="A244" s="180"/>
      <c r="B244" s="128"/>
      <c r="C244" s="133"/>
      <c r="E244" s="135"/>
      <c r="F244" s="135"/>
      <c r="G244" s="135"/>
    </row>
    <row r="245" spans="1:7" s="111" customFormat="1" ht="15">
      <c r="A245" s="322"/>
      <c r="B245" s="250" t="s">
        <v>354</v>
      </c>
      <c r="C245" s="324" t="s">
        <v>85</v>
      </c>
      <c r="D245" s="364"/>
      <c r="E245" s="368">
        <v>32</v>
      </c>
      <c r="F245" s="346"/>
      <c r="G245" s="325">
        <f>E245*F245</f>
        <v>0</v>
      </c>
    </row>
    <row r="246" spans="1:7">
      <c r="A246" s="180"/>
      <c r="B246" s="128"/>
      <c r="C246" s="133"/>
      <c r="E246" s="135"/>
      <c r="F246" s="135"/>
      <c r="G246" s="135"/>
    </row>
    <row r="247" spans="1:7" s="111" customFormat="1" ht="15">
      <c r="A247" s="322"/>
      <c r="B247" s="250" t="s">
        <v>355</v>
      </c>
      <c r="C247" s="324" t="s">
        <v>87</v>
      </c>
      <c r="D247" s="364"/>
      <c r="E247" s="368">
        <v>24</v>
      </c>
      <c r="F247" s="346"/>
      <c r="G247" s="325">
        <f>E247*F247</f>
        <v>0</v>
      </c>
    </row>
    <row r="248" spans="1:7">
      <c r="A248" s="180"/>
      <c r="B248" s="128"/>
      <c r="C248" s="133"/>
      <c r="E248" s="135"/>
      <c r="F248" s="135"/>
      <c r="G248" s="135"/>
    </row>
    <row r="249" spans="1:7">
      <c r="A249" s="180"/>
      <c r="B249" s="128"/>
      <c r="C249" s="133"/>
      <c r="E249" s="135"/>
      <c r="F249" s="135"/>
      <c r="G249" s="135"/>
    </row>
    <row r="250" spans="1:7" ht="25.5">
      <c r="A250" s="366" t="s">
        <v>860</v>
      </c>
      <c r="B250" s="128" t="s">
        <v>346</v>
      </c>
      <c r="C250" s="133"/>
      <c r="E250" s="135"/>
      <c r="F250" s="135"/>
      <c r="G250" s="135"/>
    </row>
    <row r="251" spans="1:7" ht="189" customHeight="1">
      <c r="A251" s="132"/>
      <c r="B251" s="128" t="s">
        <v>347</v>
      </c>
      <c r="C251" s="133"/>
      <c r="E251" s="135"/>
      <c r="F251" s="135"/>
      <c r="G251" s="135"/>
    </row>
    <row r="252" spans="1:7" ht="14.25">
      <c r="A252" s="132"/>
      <c r="B252" s="128" t="s">
        <v>571</v>
      </c>
      <c r="C252" s="133"/>
      <c r="E252" s="135"/>
      <c r="F252" s="135"/>
      <c r="G252" s="135"/>
    </row>
    <row r="253" spans="1:7">
      <c r="A253" s="180"/>
      <c r="B253" s="321" t="s">
        <v>570</v>
      </c>
      <c r="C253" s="133"/>
      <c r="E253" s="135"/>
      <c r="F253" s="135"/>
      <c r="G253" s="135"/>
    </row>
    <row r="254" spans="1:7">
      <c r="A254" s="180"/>
      <c r="B254" s="128"/>
      <c r="C254" s="133"/>
      <c r="E254" s="135"/>
      <c r="F254" s="135"/>
      <c r="G254" s="135"/>
    </row>
    <row r="255" spans="1:7" s="111" customFormat="1" ht="15">
      <c r="A255" s="322"/>
      <c r="B255" s="250" t="s">
        <v>349</v>
      </c>
      <c r="C255" s="324" t="s">
        <v>85</v>
      </c>
      <c r="D255" s="364"/>
      <c r="E255" s="368">
        <v>5.4</v>
      </c>
      <c r="F255" s="346"/>
      <c r="G255" s="325">
        <f>E255*F255</f>
        <v>0</v>
      </c>
    </row>
    <row r="256" spans="1:7">
      <c r="A256" s="180"/>
      <c r="B256" s="128"/>
      <c r="C256" s="133"/>
      <c r="E256" s="135"/>
      <c r="F256" s="135"/>
      <c r="G256" s="135"/>
    </row>
    <row r="257" spans="1:7">
      <c r="A257" s="180"/>
      <c r="B257" s="128"/>
      <c r="C257" s="133"/>
      <c r="E257" s="135"/>
      <c r="F257" s="135"/>
      <c r="G257" s="135"/>
    </row>
    <row r="258" spans="1:7" ht="25.5">
      <c r="A258" s="366" t="s">
        <v>861</v>
      </c>
      <c r="B258" s="128" t="s">
        <v>664</v>
      </c>
      <c r="C258" s="133"/>
      <c r="E258" s="135"/>
      <c r="F258" s="135"/>
      <c r="G258" s="135"/>
    </row>
    <row r="259" spans="1:7" ht="14.25">
      <c r="A259" s="132"/>
      <c r="B259" s="128" t="s">
        <v>662</v>
      </c>
      <c r="C259" s="133"/>
      <c r="E259" s="135"/>
      <c r="F259" s="135"/>
      <c r="G259" s="135"/>
    </row>
    <row r="260" spans="1:7">
      <c r="A260" s="180"/>
      <c r="B260" s="128"/>
      <c r="C260" s="133"/>
      <c r="E260" s="135"/>
      <c r="F260" s="135"/>
      <c r="G260" s="135"/>
    </row>
    <row r="261" spans="1:7" s="111" customFormat="1" ht="15">
      <c r="A261" s="322"/>
      <c r="B261" s="250" t="s">
        <v>663</v>
      </c>
      <c r="C261" s="324" t="s">
        <v>87</v>
      </c>
      <c r="D261" s="364"/>
      <c r="E261" s="368">
        <f>9.13+0.7+1*2</f>
        <v>11.83</v>
      </c>
      <c r="F261" s="346"/>
      <c r="G261" s="325">
        <f>E261*F261</f>
        <v>0</v>
      </c>
    </row>
    <row r="262" spans="1:7">
      <c r="A262" s="180"/>
      <c r="B262" s="128"/>
      <c r="C262" s="133"/>
      <c r="E262" s="135"/>
      <c r="F262" s="135"/>
      <c r="G262" s="135"/>
    </row>
    <row r="263" spans="1:7">
      <c r="A263" s="127"/>
      <c r="B263" s="115"/>
      <c r="C263" s="129"/>
      <c r="E263" s="130"/>
      <c r="F263" s="131"/>
      <c r="G263" s="130"/>
    </row>
    <row r="264" spans="1:7" ht="14.25" thickBot="1">
      <c r="A264" s="142"/>
      <c r="B264" s="143" t="s">
        <v>617</v>
      </c>
      <c r="C264" s="144"/>
      <c r="D264" s="144"/>
      <c r="E264" s="144"/>
      <c r="F264" s="145"/>
      <c r="G264" s="146">
        <f>SUM(G229:G263)</f>
        <v>0</v>
      </c>
    </row>
    <row r="265" spans="1:7" ht="14.25" thickTop="1">
      <c r="A265" s="315"/>
      <c r="B265" s="316"/>
      <c r="C265" s="175"/>
      <c r="E265" s="175"/>
      <c r="F265" s="176"/>
      <c r="G265" s="317"/>
    </row>
    <row r="266" spans="1:7">
      <c r="A266" s="315"/>
      <c r="B266" s="316"/>
      <c r="C266" s="175"/>
      <c r="E266" s="175"/>
      <c r="F266" s="176"/>
      <c r="G266" s="317"/>
    </row>
    <row r="267" spans="1:7">
      <c r="A267" s="315"/>
      <c r="B267" s="316"/>
      <c r="C267" s="175"/>
      <c r="E267" s="175"/>
      <c r="F267" s="176"/>
      <c r="G267" s="317"/>
    </row>
    <row r="268" spans="1:7">
      <c r="A268" s="315"/>
      <c r="B268" s="316"/>
      <c r="C268" s="175"/>
      <c r="E268" s="175"/>
      <c r="F268" s="176"/>
      <c r="G268" s="317"/>
    </row>
    <row r="269" spans="1:7">
      <c r="A269" s="318" t="s">
        <v>279</v>
      </c>
      <c r="B269" s="245" t="s">
        <v>356</v>
      </c>
      <c r="C269" s="245"/>
      <c r="D269" s="245"/>
      <c r="E269" s="246"/>
      <c r="F269" s="247"/>
      <c r="G269" s="246"/>
    </row>
    <row r="270" spans="1:7">
      <c r="A270" s="121"/>
      <c r="B270" s="122"/>
      <c r="C270" s="123"/>
      <c r="E270" s="124"/>
      <c r="F270" s="125"/>
      <c r="G270" s="126"/>
    </row>
    <row r="271" spans="1:7">
      <c r="A271" s="127"/>
      <c r="B271" s="128" t="s">
        <v>357</v>
      </c>
      <c r="C271" s="129"/>
      <c r="E271" s="130"/>
      <c r="F271" s="131"/>
      <c r="G271" s="130"/>
    </row>
    <row r="272" spans="1:7" ht="178.5">
      <c r="A272" s="127"/>
      <c r="B272" s="128" t="s">
        <v>358</v>
      </c>
      <c r="C272" s="129"/>
      <c r="E272" s="130"/>
      <c r="F272" s="131"/>
      <c r="G272" s="130"/>
    </row>
    <row r="273" spans="1:7" ht="178.5">
      <c r="A273" s="127"/>
      <c r="B273" s="128" t="s">
        <v>358</v>
      </c>
      <c r="C273" s="129"/>
      <c r="E273" s="130"/>
      <c r="F273" s="131"/>
      <c r="G273" s="130"/>
    </row>
    <row r="274" spans="1:7">
      <c r="A274" s="127"/>
      <c r="B274" s="128"/>
      <c r="C274" s="129"/>
      <c r="E274" s="130"/>
      <c r="F274" s="131"/>
      <c r="G274" s="130"/>
    </row>
    <row r="275" spans="1:7" ht="165.75">
      <c r="A275" s="127"/>
      <c r="B275" s="128" t="s">
        <v>359</v>
      </c>
      <c r="C275" s="129"/>
      <c r="E275" s="130"/>
      <c r="F275" s="131"/>
      <c r="G275" s="130"/>
    </row>
    <row r="276" spans="1:7" ht="63.75">
      <c r="A276" s="127"/>
      <c r="B276" s="128" t="s">
        <v>562</v>
      </c>
      <c r="C276" s="129"/>
      <c r="E276" s="130"/>
      <c r="F276" s="131"/>
      <c r="G276" s="130"/>
    </row>
    <row r="277" spans="1:7">
      <c r="A277" s="127"/>
      <c r="B277" s="128"/>
      <c r="C277" s="129"/>
      <c r="E277" s="130"/>
      <c r="F277" s="131"/>
      <c r="G277" s="130"/>
    </row>
    <row r="278" spans="1:7">
      <c r="A278" s="127"/>
      <c r="B278" s="128"/>
      <c r="C278" s="129"/>
      <c r="E278" s="130"/>
      <c r="F278" s="131"/>
      <c r="G278" s="130"/>
    </row>
    <row r="279" spans="1:7" ht="73.5" customHeight="1">
      <c r="A279" s="366" t="s">
        <v>597</v>
      </c>
      <c r="B279" s="128" t="s">
        <v>361</v>
      </c>
      <c r="C279" s="133"/>
      <c r="E279" s="135"/>
      <c r="F279" s="135"/>
      <c r="G279" s="135"/>
    </row>
    <row r="280" spans="1:7">
      <c r="A280" s="132"/>
      <c r="B280" s="347" t="s">
        <v>362</v>
      </c>
      <c r="C280" s="133"/>
      <c r="E280" s="135"/>
      <c r="F280" s="135"/>
      <c r="G280" s="135"/>
    </row>
    <row r="281" spans="1:7" ht="241.5" customHeight="1">
      <c r="A281" s="180"/>
      <c r="B281" s="321" t="s">
        <v>564</v>
      </c>
      <c r="C281" s="133"/>
      <c r="E281" s="135"/>
      <c r="F281" s="135"/>
      <c r="G281" s="135"/>
    </row>
    <row r="282" spans="1:7">
      <c r="A282" s="180"/>
      <c r="B282" s="321"/>
      <c r="C282" s="133"/>
      <c r="E282" s="135"/>
      <c r="F282" s="135"/>
      <c r="G282" s="135"/>
    </row>
    <row r="283" spans="1:7">
      <c r="A283" s="180"/>
      <c r="B283" s="128" t="s">
        <v>363</v>
      </c>
      <c r="C283" s="133"/>
      <c r="E283" s="135"/>
      <c r="F283" s="135"/>
      <c r="G283" s="135"/>
    </row>
    <row r="284" spans="1:7">
      <c r="A284" s="180"/>
      <c r="B284" s="128"/>
      <c r="C284" s="133"/>
      <c r="E284" s="135"/>
      <c r="F284" s="135"/>
      <c r="G284" s="135"/>
    </row>
    <row r="285" spans="1:7" ht="25.5">
      <c r="A285" s="180"/>
      <c r="B285" s="321" t="s">
        <v>364</v>
      </c>
      <c r="C285" s="133"/>
      <c r="E285" s="135"/>
      <c r="F285" s="135"/>
      <c r="G285" s="135"/>
    </row>
    <row r="286" spans="1:7">
      <c r="A286" s="180"/>
      <c r="B286" s="128" t="s">
        <v>365</v>
      </c>
      <c r="C286" s="133"/>
      <c r="E286" s="135"/>
      <c r="F286" s="135"/>
      <c r="G286" s="135"/>
    </row>
    <row r="287" spans="1:7">
      <c r="A287" s="180"/>
      <c r="B287" s="128" t="s">
        <v>366</v>
      </c>
      <c r="C287" s="133"/>
      <c r="E287" s="135"/>
      <c r="F287" s="135"/>
      <c r="G287" s="135"/>
    </row>
    <row r="288" spans="1:7">
      <c r="A288" s="180"/>
      <c r="B288" s="128"/>
      <c r="C288" s="133"/>
      <c r="E288" s="135"/>
      <c r="F288" s="135"/>
      <c r="G288" s="135"/>
    </row>
    <row r="289" spans="1:7" ht="76.5">
      <c r="A289" s="180"/>
      <c r="B289" s="128" t="s">
        <v>598</v>
      </c>
      <c r="C289" s="133"/>
      <c r="E289" s="135"/>
      <c r="F289" s="135"/>
      <c r="G289" s="135"/>
    </row>
    <row r="290" spans="1:7" ht="63.75">
      <c r="A290" s="180"/>
      <c r="B290" s="128" t="s">
        <v>599</v>
      </c>
      <c r="C290" s="133"/>
      <c r="E290" s="135"/>
      <c r="F290" s="135"/>
      <c r="G290" s="135"/>
    </row>
    <row r="291" spans="1:7">
      <c r="A291" s="180"/>
      <c r="B291" s="128" t="s">
        <v>367</v>
      </c>
      <c r="C291" s="133"/>
      <c r="E291" s="135"/>
      <c r="F291" s="135"/>
      <c r="G291" s="135"/>
    </row>
    <row r="292" spans="1:7">
      <c r="A292" s="180"/>
      <c r="B292" s="321" t="s">
        <v>368</v>
      </c>
      <c r="C292" s="133"/>
      <c r="E292" s="135"/>
      <c r="F292" s="135"/>
      <c r="G292" s="135"/>
    </row>
    <row r="293" spans="1:7">
      <c r="A293" s="180"/>
      <c r="B293" s="321" t="s">
        <v>369</v>
      </c>
      <c r="C293" s="133"/>
      <c r="E293" s="135"/>
      <c r="F293" s="135"/>
      <c r="G293" s="135"/>
    </row>
    <row r="294" spans="1:7">
      <c r="A294" s="180"/>
      <c r="B294" s="321" t="s">
        <v>370</v>
      </c>
      <c r="C294" s="133"/>
      <c r="E294" s="135"/>
      <c r="F294" s="135"/>
      <c r="G294" s="135"/>
    </row>
    <row r="295" spans="1:7">
      <c r="A295" s="180"/>
      <c r="B295" s="321" t="s">
        <v>371</v>
      </c>
      <c r="C295" s="133"/>
      <c r="E295" s="135"/>
      <c r="F295" s="135"/>
      <c r="G295" s="135"/>
    </row>
    <row r="296" spans="1:7">
      <c r="A296" s="180"/>
      <c r="B296" s="128"/>
      <c r="C296" s="133"/>
      <c r="E296" s="135"/>
      <c r="F296" s="135"/>
      <c r="G296" s="135"/>
    </row>
    <row r="297" spans="1:7">
      <c r="A297" s="180"/>
      <c r="B297" s="128" t="s">
        <v>372</v>
      </c>
      <c r="C297" s="133"/>
      <c r="E297" s="135"/>
      <c r="F297" s="135"/>
      <c r="G297" s="135"/>
    </row>
    <row r="298" spans="1:7">
      <c r="A298" s="180"/>
      <c r="B298" s="128"/>
      <c r="C298" s="133"/>
      <c r="E298" s="135"/>
      <c r="F298" s="135"/>
      <c r="G298" s="135"/>
    </row>
    <row r="299" spans="1:7" s="111" customFormat="1" ht="15">
      <c r="A299" s="322"/>
      <c r="B299" s="250" t="s">
        <v>373</v>
      </c>
      <c r="C299" s="324" t="s">
        <v>85</v>
      </c>
      <c r="D299" s="324"/>
      <c r="E299" s="368">
        <v>25.69</v>
      </c>
      <c r="F299" s="346"/>
      <c r="G299" s="325">
        <f>E299*F299</f>
        <v>0</v>
      </c>
    </row>
    <row r="300" spans="1:7" s="111" customFormat="1" ht="15">
      <c r="A300" s="322"/>
      <c r="B300" s="250" t="s">
        <v>374</v>
      </c>
      <c r="C300" s="324" t="s">
        <v>85</v>
      </c>
      <c r="D300" s="324"/>
      <c r="E300" s="368">
        <v>8.14</v>
      </c>
      <c r="F300" s="346"/>
      <c r="G300" s="325">
        <f>E300*F300</f>
        <v>0</v>
      </c>
    </row>
    <row r="301" spans="1:7" s="111" customFormat="1" ht="15">
      <c r="A301" s="322"/>
      <c r="B301" s="250" t="s">
        <v>375</v>
      </c>
      <c r="C301" s="324" t="s">
        <v>85</v>
      </c>
      <c r="D301" s="324"/>
      <c r="E301" s="368">
        <v>13.06</v>
      </c>
      <c r="F301" s="346"/>
      <c r="G301" s="325">
        <f>E301*F301</f>
        <v>0</v>
      </c>
    </row>
    <row r="302" spans="1:7">
      <c r="A302" s="127"/>
      <c r="B302" s="128"/>
      <c r="C302" s="129"/>
      <c r="E302" s="130"/>
      <c r="F302" s="131"/>
      <c r="G302" s="130"/>
    </row>
    <row r="303" spans="1:7">
      <c r="A303" s="127"/>
      <c r="B303" s="128"/>
      <c r="C303" s="129"/>
      <c r="E303" s="130"/>
      <c r="F303" s="131"/>
      <c r="G303" s="130"/>
    </row>
    <row r="304" spans="1:7" ht="51">
      <c r="A304" s="366" t="s">
        <v>609</v>
      </c>
      <c r="B304" s="128" t="s">
        <v>376</v>
      </c>
      <c r="C304" s="133"/>
      <c r="E304" s="135"/>
      <c r="F304" s="135"/>
      <c r="G304" s="135"/>
    </row>
    <row r="305" spans="1:7">
      <c r="A305" s="132"/>
      <c r="B305" s="347" t="s">
        <v>362</v>
      </c>
      <c r="C305" s="133"/>
      <c r="E305" s="135"/>
      <c r="F305" s="135"/>
      <c r="G305" s="135"/>
    </row>
    <row r="306" spans="1:7" ht="344.25">
      <c r="A306" s="180"/>
      <c r="B306" s="321" t="s">
        <v>600</v>
      </c>
      <c r="C306" s="133"/>
      <c r="E306" s="135"/>
      <c r="F306" s="135"/>
      <c r="G306" s="135"/>
    </row>
    <row r="307" spans="1:7">
      <c r="A307" s="180"/>
      <c r="B307" s="321" t="s">
        <v>377</v>
      </c>
      <c r="C307" s="133"/>
      <c r="E307" s="135"/>
      <c r="F307" s="135"/>
      <c r="G307" s="135"/>
    </row>
    <row r="308" spans="1:7">
      <c r="A308" s="180"/>
      <c r="B308" s="321" t="s">
        <v>378</v>
      </c>
      <c r="C308" s="133"/>
      <c r="E308" s="135"/>
      <c r="F308" s="135"/>
      <c r="G308" s="135"/>
    </row>
    <row r="309" spans="1:7">
      <c r="A309" s="180"/>
      <c r="B309" s="321" t="s">
        <v>379</v>
      </c>
      <c r="C309" s="133"/>
      <c r="E309" s="135"/>
      <c r="F309" s="135"/>
      <c r="G309" s="135"/>
    </row>
    <row r="310" spans="1:7" ht="25.5">
      <c r="A310" s="180"/>
      <c r="B310" s="321" t="s">
        <v>380</v>
      </c>
      <c r="C310" s="133"/>
      <c r="E310" s="135"/>
      <c r="F310" s="135"/>
      <c r="G310" s="135"/>
    </row>
    <row r="311" spans="1:7">
      <c r="A311" s="180"/>
      <c r="B311" s="321"/>
      <c r="C311" s="133"/>
      <c r="E311" s="135"/>
      <c r="F311" s="135"/>
      <c r="G311" s="135"/>
    </row>
    <row r="312" spans="1:7">
      <c r="A312" s="180"/>
      <c r="B312" s="128" t="s">
        <v>381</v>
      </c>
      <c r="C312" s="133"/>
      <c r="E312" s="135"/>
      <c r="F312" s="135"/>
      <c r="G312" s="135"/>
    </row>
    <row r="313" spans="1:7">
      <c r="A313" s="180"/>
      <c r="B313" s="128"/>
      <c r="C313" s="133"/>
      <c r="E313" s="135"/>
      <c r="F313" s="135"/>
      <c r="G313" s="135"/>
    </row>
    <row r="314" spans="1:7" s="111" customFormat="1" ht="12.75">
      <c r="A314" s="322"/>
      <c r="B314" s="250" t="s">
        <v>382</v>
      </c>
      <c r="C314" s="324" t="s">
        <v>5</v>
      </c>
      <c r="D314" s="364"/>
      <c r="E314" s="368">
        <v>1</v>
      </c>
      <c r="F314" s="346"/>
      <c r="G314" s="325">
        <f>E314*F314</f>
        <v>0</v>
      </c>
    </row>
    <row r="315" spans="1:7">
      <c r="A315" s="127"/>
      <c r="B315" s="128"/>
      <c r="C315" s="129"/>
      <c r="E315" s="130"/>
      <c r="F315" s="131"/>
      <c r="G315" s="130"/>
    </row>
    <row r="316" spans="1:7">
      <c r="A316" s="127"/>
      <c r="B316" s="128"/>
      <c r="C316" s="129"/>
      <c r="E316" s="130"/>
      <c r="F316" s="131"/>
      <c r="G316" s="130"/>
    </row>
    <row r="317" spans="1:7" ht="14.25" thickBot="1">
      <c r="A317" s="142"/>
      <c r="B317" s="143" t="s">
        <v>618</v>
      </c>
      <c r="C317" s="144"/>
      <c r="D317" s="144"/>
      <c r="E317" s="144"/>
      <c r="F317" s="145"/>
      <c r="G317" s="146">
        <f>SUM(G279:G316)</f>
        <v>0</v>
      </c>
    </row>
    <row r="318" spans="1:7" ht="14.25" thickTop="1">
      <c r="A318" s="315"/>
      <c r="B318" s="316"/>
      <c r="C318" s="175"/>
      <c r="E318" s="175"/>
      <c r="F318" s="176"/>
      <c r="G318" s="317"/>
    </row>
    <row r="320" spans="1:7">
      <c r="A320" s="315"/>
      <c r="B320" s="316"/>
      <c r="C320" s="175"/>
      <c r="E320" s="175"/>
      <c r="F320" s="176"/>
      <c r="G320" s="317"/>
    </row>
    <row r="321" spans="1:7">
      <c r="A321" s="318" t="s">
        <v>281</v>
      </c>
      <c r="B321" s="245" t="s">
        <v>272</v>
      </c>
      <c r="C321" s="245"/>
      <c r="D321" s="245"/>
      <c r="E321" s="246"/>
      <c r="F321" s="247"/>
      <c r="G321" s="246"/>
    </row>
    <row r="322" spans="1:7">
      <c r="A322" s="121"/>
      <c r="B322" s="122"/>
      <c r="C322" s="123"/>
      <c r="E322" s="124"/>
      <c r="F322" s="125"/>
      <c r="G322" s="126"/>
    </row>
    <row r="323" spans="1:7">
      <c r="A323" s="127"/>
      <c r="B323" s="128"/>
      <c r="C323" s="129"/>
      <c r="E323" s="130"/>
      <c r="F323" s="131"/>
      <c r="G323" s="130"/>
    </row>
    <row r="324" spans="1:7" ht="67.5" customHeight="1">
      <c r="A324" s="366" t="s">
        <v>610</v>
      </c>
      <c r="B324" s="128" t="s">
        <v>563</v>
      </c>
      <c r="C324" s="133"/>
      <c r="E324" s="135"/>
      <c r="F324" s="135"/>
      <c r="G324" s="135"/>
    </row>
    <row r="325" spans="1:7" ht="123.75" customHeight="1">
      <c r="A325" s="132"/>
      <c r="B325" s="128" t="s">
        <v>601</v>
      </c>
      <c r="C325" s="133"/>
      <c r="E325" s="135"/>
      <c r="F325" s="135"/>
      <c r="G325" s="135"/>
    </row>
    <row r="326" spans="1:7" ht="51.75" customHeight="1">
      <c r="A326" s="132"/>
      <c r="B326" s="128" t="s">
        <v>431</v>
      </c>
      <c r="C326" s="133"/>
      <c r="E326" s="135"/>
      <c r="F326" s="135"/>
      <c r="G326" s="135"/>
    </row>
    <row r="327" spans="1:7" ht="63" customHeight="1">
      <c r="A327" s="132"/>
      <c r="B327" s="380" t="s">
        <v>432</v>
      </c>
      <c r="C327" s="133"/>
      <c r="E327" s="135"/>
      <c r="F327" s="135"/>
      <c r="G327" s="135"/>
    </row>
    <row r="328" spans="1:7">
      <c r="A328" s="180"/>
      <c r="B328" s="321" t="s">
        <v>433</v>
      </c>
      <c r="C328" s="133"/>
      <c r="E328" s="135"/>
      <c r="F328" s="135"/>
      <c r="G328" s="135"/>
    </row>
    <row r="329" spans="1:7">
      <c r="A329" s="180"/>
      <c r="B329" s="128"/>
      <c r="C329" s="133"/>
      <c r="E329" s="135"/>
      <c r="F329" s="135"/>
      <c r="G329" s="135"/>
    </row>
    <row r="330" spans="1:7" s="111" customFormat="1" ht="15">
      <c r="A330" s="322"/>
      <c r="B330" s="250" t="s">
        <v>434</v>
      </c>
      <c r="C330" s="324" t="s">
        <v>85</v>
      </c>
      <c r="D330" s="364"/>
      <c r="E330" s="368">
        <v>30.42</v>
      </c>
      <c r="F330" s="346"/>
      <c r="G330" s="325">
        <f>E330*F330</f>
        <v>0</v>
      </c>
    </row>
    <row r="331" spans="1:7">
      <c r="A331" s="180"/>
      <c r="B331" s="128"/>
      <c r="C331" s="133"/>
      <c r="E331" s="135"/>
      <c r="F331" s="135"/>
      <c r="G331" s="135"/>
    </row>
    <row r="332" spans="1:7">
      <c r="A332" s="127"/>
      <c r="B332" s="115"/>
      <c r="C332" s="129"/>
      <c r="E332" s="130"/>
      <c r="F332" s="131"/>
      <c r="G332" s="130"/>
    </row>
    <row r="333" spans="1:7" ht="114" customHeight="1">
      <c r="A333" s="366" t="s">
        <v>611</v>
      </c>
      <c r="B333" s="128" t="s">
        <v>559</v>
      </c>
      <c r="C333" s="133"/>
      <c r="E333" s="135"/>
      <c r="F333" s="135"/>
      <c r="G333" s="135"/>
    </row>
    <row r="334" spans="1:7">
      <c r="A334" s="132"/>
      <c r="B334" s="128" t="s">
        <v>435</v>
      </c>
      <c r="C334" s="133"/>
      <c r="E334" s="135"/>
      <c r="F334" s="135"/>
      <c r="G334" s="135"/>
    </row>
    <row r="335" spans="1:7">
      <c r="A335" s="132"/>
      <c r="B335" s="128" t="s">
        <v>560</v>
      </c>
      <c r="C335" s="133"/>
      <c r="E335" s="135"/>
      <c r="F335" s="135"/>
      <c r="G335" s="135"/>
    </row>
    <row r="336" spans="1:7" ht="25.5">
      <c r="A336" s="132"/>
      <c r="B336" s="128" t="s">
        <v>561</v>
      </c>
      <c r="C336" s="133"/>
      <c r="E336" s="135"/>
      <c r="F336" s="135"/>
      <c r="G336" s="135"/>
    </row>
    <row r="337" spans="1:7" ht="14.25" customHeight="1">
      <c r="A337" s="132"/>
      <c r="B337" s="128"/>
      <c r="C337" s="133"/>
      <c r="E337" s="135"/>
      <c r="F337" s="135"/>
      <c r="G337" s="135"/>
    </row>
    <row r="338" spans="1:7">
      <c r="A338" s="180"/>
      <c r="B338" s="321" t="s">
        <v>436</v>
      </c>
      <c r="C338" s="133"/>
      <c r="E338" s="135"/>
      <c r="F338" s="135"/>
      <c r="G338" s="135"/>
    </row>
    <row r="339" spans="1:7">
      <c r="A339" s="180"/>
      <c r="B339" s="128"/>
      <c r="C339" s="133"/>
      <c r="E339" s="135"/>
      <c r="F339" s="135"/>
      <c r="G339" s="135"/>
    </row>
    <row r="340" spans="1:7" s="111" customFormat="1" ht="15">
      <c r="A340" s="322"/>
      <c r="B340" s="250" t="s">
        <v>437</v>
      </c>
      <c r="C340" s="324" t="s">
        <v>85</v>
      </c>
      <c r="D340" s="364"/>
      <c r="E340" s="368">
        <v>33</v>
      </c>
      <c r="F340" s="346"/>
      <c r="G340" s="325">
        <f>E340*F340</f>
        <v>0</v>
      </c>
    </row>
    <row r="341" spans="1:7">
      <c r="A341" s="127"/>
      <c r="B341" s="115"/>
      <c r="C341" s="129"/>
      <c r="E341" s="130"/>
      <c r="F341" s="131"/>
      <c r="G341" s="130"/>
    </row>
    <row r="342" spans="1:7">
      <c r="A342" s="180"/>
      <c r="B342" s="128"/>
      <c r="C342" s="133"/>
      <c r="E342" s="135"/>
      <c r="F342" s="135"/>
      <c r="G342" s="135"/>
    </row>
    <row r="343" spans="1:7" ht="43.5" customHeight="1">
      <c r="A343" s="366" t="s">
        <v>612</v>
      </c>
      <c r="B343" s="128" t="s">
        <v>273</v>
      </c>
      <c r="C343" s="133"/>
      <c r="E343" s="135"/>
      <c r="F343" s="135"/>
      <c r="G343" s="135"/>
    </row>
    <row r="344" spans="1:7" ht="270" customHeight="1">
      <c r="A344" s="132"/>
      <c r="B344" s="128" t="s">
        <v>438</v>
      </c>
      <c r="C344" s="133"/>
      <c r="E344" s="135"/>
      <c r="F344" s="135"/>
      <c r="G344" s="135"/>
    </row>
    <row r="345" spans="1:7" ht="150.75" customHeight="1">
      <c r="A345" s="132"/>
      <c r="B345" s="128" t="s">
        <v>274</v>
      </c>
      <c r="C345" s="133"/>
      <c r="E345" s="135"/>
      <c r="F345" s="135"/>
      <c r="G345" s="135"/>
    </row>
    <row r="346" spans="1:7" ht="69.75" customHeight="1">
      <c r="A346" s="132"/>
      <c r="B346" s="128" t="s">
        <v>602</v>
      </c>
      <c r="C346" s="133"/>
      <c r="E346" s="135"/>
      <c r="F346" s="135"/>
      <c r="G346" s="135"/>
    </row>
    <row r="347" spans="1:7" ht="139.5" customHeight="1">
      <c r="A347" s="132"/>
      <c r="B347" s="128" t="s">
        <v>661</v>
      </c>
      <c r="C347" s="133"/>
      <c r="E347" s="135"/>
      <c r="F347" s="135"/>
      <c r="G347" s="135"/>
    </row>
    <row r="348" spans="1:7">
      <c r="A348" s="180"/>
      <c r="B348" s="321" t="s">
        <v>439</v>
      </c>
      <c r="C348" s="133"/>
      <c r="E348" s="135"/>
      <c r="F348" s="135"/>
      <c r="G348" s="135"/>
    </row>
    <row r="349" spans="1:7">
      <c r="A349" s="180"/>
      <c r="B349" s="128"/>
      <c r="C349" s="133"/>
      <c r="E349" s="135"/>
      <c r="F349" s="135"/>
      <c r="G349" s="135"/>
    </row>
    <row r="350" spans="1:7" s="111" customFormat="1" ht="15">
      <c r="A350" s="322"/>
      <c r="B350" s="250" t="s">
        <v>440</v>
      </c>
      <c r="C350" s="324" t="s">
        <v>85</v>
      </c>
      <c r="D350" s="364"/>
      <c r="E350" s="368">
        <v>23.65</v>
      </c>
      <c r="F350" s="346"/>
      <c r="G350" s="325">
        <f>E350*F350</f>
        <v>0</v>
      </c>
    </row>
    <row r="351" spans="1:7">
      <c r="A351" s="180"/>
      <c r="B351" s="128"/>
      <c r="C351" s="133"/>
      <c r="E351" s="135"/>
      <c r="F351" s="135"/>
      <c r="G351" s="135"/>
    </row>
    <row r="352" spans="1:7" s="111" customFormat="1" ht="15">
      <c r="A352" s="322"/>
      <c r="B352" s="250" t="s">
        <v>441</v>
      </c>
      <c r="C352" s="324" t="s">
        <v>85</v>
      </c>
      <c r="D352" s="364"/>
      <c r="E352" s="368">
        <v>48.98</v>
      </c>
      <c r="F352" s="346"/>
      <c r="G352" s="325">
        <f>E352*F352</f>
        <v>0</v>
      </c>
    </row>
    <row r="353" spans="1:7">
      <c r="A353" s="180"/>
      <c r="B353" s="128"/>
      <c r="C353" s="133"/>
      <c r="E353" s="135"/>
      <c r="F353" s="135"/>
      <c r="G353" s="135"/>
    </row>
    <row r="354" spans="1:7" s="111" customFormat="1" ht="15">
      <c r="A354" s="322"/>
      <c r="B354" s="250" t="s">
        <v>442</v>
      </c>
      <c r="C354" s="324" t="s">
        <v>85</v>
      </c>
      <c r="D354" s="364"/>
      <c r="E354" s="368">
        <v>24.41</v>
      </c>
      <c r="F354" s="346"/>
      <c r="G354" s="325">
        <f>E354*F354</f>
        <v>0</v>
      </c>
    </row>
    <row r="355" spans="1:7">
      <c r="A355" s="180"/>
      <c r="B355" s="128"/>
      <c r="C355" s="133"/>
      <c r="E355" s="135"/>
      <c r="F355" s="135"/>
      <c r="G355" s="135"/>
    </row>
    <row r="356" spans="1:7">
      <c r="A356" s="180"/>
      <c r="B356" s="128"/>
      <c r="C356" s="133"/>
      <c r="E356" s="135"/>
      <c r="F356" s="135"/>
      <c r="G356" s="135"/>
    </row>
    <row r="357" spans="1:7">
      <c r="A357" s="180"/>
      <c r="B357" s="128"/>
      <c r="C357" s="133"/>
      <c r="E357" s="135"/>
      <c r="F357" s="135"/>
      <c r="G357" s="135"/>
    </row>
    <row r="358" spans="1:7" ht="43.5" customHeight="1">
      <c r="A358" s="366" t="s">
        <v>613</v>
      </c>
      <c r="B358" s="128" t="s">
        <v>443</v>
      </c>
      <c r="C358" s="133"/>
      <c r="E358" s="135"/>
      <c r="F358" s="135"/>
      <c r="G358" s="135"/>
    </row>
    <row r="359" spans="1:7" ht="270" customHeight="1">
      <c r="A359" s="132"/>
      <c r="B359" s="128" t="s">
        <v>438</v>
      </c>
      <c r="C359" s="133"/>
      <c r="E359" s="135"/>
      <c r="F359" s="135"/>
      <c r="G359" s="135"/>
    </row>
    <row r="360" spans="1:7" ht="140.25">
      <c r="A360" s="132"/>
      <c r="B360" s="128" t="s">
        <v>274</v>
      </c>
      <c r="C360" s="133"/>
      <c r="E360" s="135"/>
      <c r="F360" s="135"/>
      <c r="G360" s="135"/>
    </row>
    <row r="361" spans="1:7" ht="69" customHeight="1">
      <c r="A361" s="132"/>
      <c r="B361" s="128" t="s">
        <v>603</v>
      </c>
      <c r="C361" s="133"/>
      <c r="E361" s="135"/>
      <c r="F361" s="135"/>
      <c r="G361" s="135"/>
    </row>
    <row r="362" spans="1:7" ht="70.5" customHeight="1">
      <c r="A362" s="132"/>
      <c r="B362" s="128" t="s">
        <v>444</v>
      </c>
      <c r="C362" s="133"/>
      <c r="E362" s="135"/>
      <c r="F362" s="135"/>
      <c r="G362" s="135"/>
    </row>
    <row r="363" spans="1:7">
      <c r="A363" s="180"/>
      <c r="B363" s="321" t="s">
        <v>445</v>
      </c>
      <c r="C363" s="133"/>
      <c r="E363" s="135"/>
      <c r="F363" s="135"/>
      <c r="G363" s="135"/>
    </row>
    <row r="364" spans="1:7">
      <c r="A364" s="180"/>
      <c r="B364" s="128"/>
      <c r="C364" s="133"/>
      <c r="E364" s="135"/>
      <c r="F364" s="135"/>
      <c r="G364" s="135"/>
    </row>
    <row r="365" spans="1:7" s="111" customFormat="1" ht="15">
      <c r="A365" s="322"/>
      <c r="B365" s="250" t="s">
        <v>446</v>
      </c>
      <c r="C365" s="324" t="s">
        <v>85</v>
      </c>
      <c r="D365" s="364"/>
      <c r="E365" s="368">
        <v>8.7200000000000006</v>
      </c>
      <c r="F365" s="346"/>
      <c r="G365" s="325">
        <f>E365*F365</f>
        <v>0</v>
      </c>
    </row>
    <row r="366" spans="1:7">
      <c r="A366" s="180"/>
      <c r="B366" s="128"/>
      <c r="C366" s="133"/>
      <c r="E366" s="135"/>
      <c r="F366" s="135"/>
      <c r="G366" s="135"/>
    </row>
    <row r="367" spans="1:7" s="111" customFormat="1" ht="15">
      <c r="A367" s="322"/>
      <c r="B367" s="250" t="s">
        <v>447</v>
      </c>
      <c r="C367" s="324" t="s">
        <v>85</v>
      </c>
      <c r="D367" s="364"/>
      <c r="E367" s="368">
        <v>10.029999999999999</v>
      </c>
      <c r="F367" s="346"/>
      <c r="G367" s="325">
        <f>E367*F367</f>
        <v>0</v>
      </c>
    </row>
    <row r="368" spans="1:7">
      <c r="A368" s="180"/>
      <c r="B368" s="128"/>
      <c r="C368" s="133"/>
      <c r="E368" s="135"/>
      <c r="F368" s="135"/>
      <c r="G368" s="135"/>
    </row>
    <row r="369" spans="1:7" s="115" customFormat="1" ht="12.75">
      <c r="A369" s="127"/>
      <c r="B369" s="128"/>
      <c r="C369" s="129"/>
      <c r="E369" s="130"/>
      <c r="F369" s="131"/>
      <c r="G369" s="130"/>
    </row>
    <row r="370" spans="1:7" s="115" customFormat="1" ht="198" customHeight="1">
      <c r="A370" s="366" t="s">
        <v>614</v>
      </c>
      <c r="B370" s="128" t="s">
        <v>277</v>
      </c>
      <c r="C370" s="133"/>
      <c r="E370" s="135"/>
      <c r="F370" s="135"/>
      <c r="G370" s="135"/>
    </row>
    <row r="371" spans="1:7">
      <c r="A371" s="280"/>
      <c r="B371" s="89"/>
      <c r="C371" s="90"/>
      <c r="D371" s="103"/>
      <c r="E371" s="91"/>
      <c r="F371" s="91"/>
      <c r="G371" s="91"/>
    </row>
    <row r="372" spans="1:7" s="111" customFormat="1" ht="15">
      <c r="A372" s="322"/>
      <c r="B372" s="250" t="s">
        <v>278</v>
      </c>
      <c r="C372" s="324" t="s">
        <v>85</v>
      </c>
      <c r="D372" s="364"/>
      <c r="E372" s="368">
        <v>206</v>
      </c>
      <c r="F372" s="346"/>
      <c r="G372" s="325">
        <f>E372*F372</f>
        <v>0</v>
      </c>
    </row>
    <row r="373" spans="1:7" s="115" customFormat="1" ht="12.75">
      <c r="A373" s="127"/>
      <c r="B373" s="128"/>
      <c r="C373" s="129"/>
      <c r="E373" s="130"/>
      <c r="F373" s="131"/>
      <c r="G373" s="130"/>
    </row>
    <row r="374" spans="1:7" ht="12.75" customHeight="1">
      <c r="A374" s="127"/>
      <c r="B374" s="115"/>
      <c r="C374" s="129"/>
      <c r="E374" s="130"/>
      <c r="F374" s="131"/>
      <c r="G374" s="130"/>
    </row>
    <row r="375" spans="1:7" ht="14.25" thickBot="1">
      <c r="A375" s="142"/>
      <c r="B375" s="143" t="s">
        <v>596</v>
      </c>
      <c r="C375" s="144"/>
      <c r="D375" s="144"/>
      <c r="E375" s="144"/>
      <c r="F375" s="145"/>
      <c r="G375" s="146">
        <f>SUM(G324:G374)</f>
        <v>0</v>
      </c>
    </row>
    <row r="376" spans="1:7" ht="14.25" thickTop="1">
      <c r="A376" s="315"/>
      <c r="B376" s="316"/>
      <c r="C376" s="175"/>
      <c r="E376" s="175"/>
      <c r="F376" s="176"/>
      <c r="G376" s="317"/>
    </row>
    <row r="378" spans="1:7">
      <c r="A378" s="318" t="s">
        <v>395</v>
      </c>
      <c r="B378" s="326" t="s">
        <v>47</v>
      </c>
      <c r="C378" s="245"/>
      <c r="D378" s="245"/>
      <c r="E378" s="246"/>
      <c r="F378" s="247"/>
      <c r="G378" s="246"/>
    </row>
    <row r="379" spans="1:7">
      <c r="A379" s="127"/>
      <c r="B379" s="128"/>
      <c r="C379" s="129"/>
      <c r="E379" s="130"/>
      <c r="F379" s="131"/>
      <c r="G379" s="130"/>
    </row>
    <row r="380" spans="1:7">
      <c r="A380" s="127"/>
      <c r="B380" s="128"/>
      <c r="C380" s="129"/>
      <c r="E380" s="130"/>
      <c r="F380" s="131"/>
      <c r="G380" s="130"/>
    </row>
    <row r="381" spans="1:7" ht="25.5">
      <c r="A381" s="366" t="s">
        <v>615</v>
      </c>
      <c r="B381" s="128" t="s">
        <v>282</v>
      </c>
      <c r="C381" s="133"/>
      <c r="E381" s="135"/>
      <c r="F381" s="135"/>
      <c r="G381" s="135"/>
    </row>
    <row r="382" spans="1:7" ht="45" customHeight="1">
      <c r="A382" s="132"/>
      <c r="B382" s="127" t="s">
        <v>45</v>
      </c>
      <c r="C382" s="133"/>
      <c r="E382" s="135"/>
      <c r="F382" s="135"/>
      <c r="G382" s="135"/>
    </row>
    <row r="383" spans="1:7">
      <c r="A383" s="132"/>
      <c r="B383" s="128" t="s">
        <v>853</v>
      </c>
      <c r="C383" s="133"/>
      <c r="E383" s="135"/>
      <c r="F383" s="135"/>
      <c r="G383" s="135"/>
    </row>
    <row r="384" spans="1:7">
      <c r="A384" s="132"/>
      <c r="B384" s="128"/>
      <c r="C384" s="133"/>
      <c r="E384" s="135"/>
      <c r="F384" s="135"/>
      <c r="G384" s="135"/>
    </row>
    <row r="385" spans="1:7">
      <c r="A385" s="127"/>
      <c r="B385" s="327" t="s">
        <v>46</v>
      </c>
      <c r="C385" s="328"/>
      <c r="D385" s="328"/>
      <c r="E385" s="328"/>
      <c r="F385" s="328"/>
      <c r="G385" s="141">
        <f>SUM(G7:G383)*10%*0.5</f>
        <v>0</v>
      </c>
    </row>
    <row r="386" spans="1:7">
      <c r="A386" s="127"/>
      <c r="B386" s="128"/>
      <c r="C386" s="129"/>
      <c r="D386" s="129"/>
      <c r="E386" s="130"/>
      <c r="F386" s="131"/>
      <c r="G386" s="130"/>
    </row>
    <row r="387" spans="1:7" ht="14.25" thickBot="1">
      <c r="A387" s="127"/>
      <c r="B387" s="348" t="s">
        <v>448</v>
      </c>
      <c r="C387" s="349"/>
      <c r="D387" s="349"/>
      <c r="E387" s="349"/>
      <c r="F387" s="349"/>
      <c r="G387" s="350">
        <f>SUM(G385:G386)</f>
        <v>0</v>
      </c>
    </row>
    <row r="388" spans="1:7" ht="15" thickTop="1" thickBot="1">
      <c r="A388" s="330"/>
      <c r="B388" s="331"/>
      <c r="C388" s="332"/>
      <c r="D388" s="332"/>
      <c r="E388" s="333"/>
      <c r="F388" s="351"/>
      <c r="G388" s="333"/>
    </row>
    <row r="389" spans="1:7" s="202" customFormat="1" ht="14.25" thickBot="1">
      <c r="A389" s="190"/>
      <c r="B389" s="335" t="s">
        <v>65</v>
      </c>
      <c r="C389" s="192"/>
      <c r="D389" s="192"/>
      <c r="E389" s="192"/>
      <c r="F389" s="193"/>
      <c r="G389" s="194">
        <f>SUM(G7:G388)*0.5</f>
        <v>0</v>
      </c>
    </row>
    <row r="390" spans="1:7">
      <c r="A390" s="173"/>
      <c r="B390" s="174"/>
      <c r="C390" s="175"/>
      <c r="E390" s="175"/>
      <c r="F390" s="176"/>
      <c r="G390" s="175"/>
    </row>
    <row r="392" spans="1:7">
      <c r="G392" s="336"/>
    </row>
  </sheetData>
  <pageMargins left="0.9055118110236221" right="0.11811023622047245" top="1.3385826771653544" bottom="0.74803149606299213" header="0.31496062992125984" footer="0.31496062992125984"/>
  <pageSetup paperSize="9" scale="97" orientation="portrait" r:id="rId1"/>
  <headerFooter>
    <oddHeader xml:space="preserve">&amp;C&amp;9POPIS DEL&amp;R&amp;9PZI&amp;11
</oddHeader>
    <oddFooter>&amp;L&amp;A&amp;C&amp;10št. projekta:&amp;"-,Krepko" &amp;11 &amp;RStran &amp;P/&amp;N</oddFooter>
  </headerFooter>
  <rowBreaks count="21" manualBreakCount="21">
    <brk id="25" max="6" man="1"/>
    <brk id="49" max="6" man="1"/>
    <brk id="59" max="6" man="1"/>
    <brk id="75" max="6" man="1"/>
    <brk id="95" max="6" man="1"/>
    <brk id="106" max="16383" man="1"/>
    <brk id="121" max="6" man="1"/>
    <brk id="124" max="6" man="1"/>
    <brk id="147" max="6" man="1"/>
    <brk id="164" max="6" man="1"/>
    <brk id="172" max="6" man="1"/>
    <brk id="194" max="6" man="1"/>
    <brk id="223" max="5" man="1"/>
    <brk id="248" max="6" man="1"/>
    <brk id="266" max="6" man="1"/>
    <brk id="276" max="6" man="1"/>
    <brk id="318" max="5" man="1"/>
    <brk id="341" max="6" man="1"/>
    <brk id="347" max="6" man="1"/>
    <brk id="361" max="6" man="1"/>
    <brk id="37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EA0C-A5BA-402C-91BE-CFA1E923C40A}">
  <sheetPr>
    <tabColor rgb="FF00B050"/>
  </sheetPr>
  <dimension ref="A1:H320"/>
  <sheetViews>
    <sheetView view="pageBreakPreview" topLeftCell="A145" zoomScaleNormal="75" zoomScaleSheetLayoutView="100" workbookViewId="0">
      <selection activeCell="C138" sqref="C138"/>
    </sheetView>
  </sheetViews>
  <sheetFormatPr defaultColWidth="9.140625" defaultRowHeight="13.5"/>
  <cols>
    <col min="1" max="1" width="6.28515625" style="147" customWidth="1"/>
    <col min="2" max="2" width="45.5703125" style="147" customWidth="1"/>
    <col min="3" max="3" width="6.28515625" style="147" customWidth="1"/>
    <col min="4" max="4" width="1.5703125" style="115" hidden="1" customWidth="1"/>
    <col min="5" max="5" width="7.85546875" style="147" customWidth="1"/>
    <col min="6" max="6" width="10.140625" style="147" customWidth="1"/>
    <col min="7" max="7" width="12.85546875" style="147" customWidth="1"/>
    <col min="8" max="16384" width="9.140625" style="103"/>
  </cols>
  <sheetData>
    <row r="1" spans="1:8" s="195" customFormat="1">
      <c r="A1" s="339" t="s">
        <v>41</v>
      </c>
      <c r="B1" s="340" t="s">
        <v>25</v>
      </c>
      <c r="C1" s="341" t="s">
        <v>39</v>
      </c>
      <c r="D1" s="342"/>
      <c r="E1" s="340" t="s">
        <v>22</v>
      </c>
      <c r="F1" s="343" t="s">
        <v>23</v>
      </c>
      <c r="G1" s="341" t="s">
        <v>40</v>
      </c>
    </row>
    <row r="3" spans="1:8" ht="14.25" thickBot="1">
      <c r="A3" s="287" t="s">
        <v>675</v>
      </c>
      <c r="B3" s="288" t="s">
        <v>26</v>
      </c>
      <c r="C3" s="289"/>
      <c r="E3" s="289"/>
      <c r="F3" s="291"/>
      <c r="G3" s="291"/>
    </row>
    <row r="5" spans="1:8">
      <c r="A5" s="127"/>
      <c r="B5" s="128"/>
      <c r="C5" s="129"/>
      <c r="E5" s="130"/>
      <c r="F5" s="131"/>
      <c r="G5" s="130"/>
    </row>
    <row r="6" spans="1:8">
      <c r="A6" s="315"/>
      <c r="B6" s="316"/>
      <c r="C6" s="175"/>
      <c r="E6" s="175"/>
      <c r="F6" s="176"/>
      <c r="G6" s="317"/>
    </row>
    <row r="7" spans="1:8">
      <c r="A7" s="318" t="s">
        <v>856</v>
      </c>
      <c r="B7" s="245" t="s">
        <v>342</v>
      </c>
      <c r="C7" s="245"/>
      <c r="E7" s="246"/>
      <c r="F7" s="247"/>
      <c r="G7" s="246"/>
    </row>
    <row r="8" spans="1:8">
      <c r="A8" s="121"/>
      <c r="B8" s="122"/>
      <c r="C8" s="123"/>
      <c r="E8" s="124"/>
      <c r="F8" s="125"/>
      <c r="G8" s="126"/>
    </row>
    <row r="9" spans="1:8" hidden="1">
      <c r="A9" s="121"/>
      <c r="B9" s="122"/>
      <c r="C9" s="123"/>
      <c r="E9" s="124"/>
      <c r="F9" s="125"/>
      <c r="G9" s="126"/>
    </row>
    <row r="10" spans="1:8">
      <c r="A10" s="121"/>
      <c r="B10" s="122"/>
      <c r="C10" s="123"/>
      <c r="E10" s="124"/>
      <c r="F10" s="125"/>
      <c r="G10" s="126"/>
    </row>
    <row r="11" spans="1:8" ht="25.5">
      <c r="A11" s="366" t="s">
        <v>857</v>
      </c>
      <c r="B11" s="128" t="s">
        <v>344</v>
      </c>
      <c r="C11" s="133"/>
      <c r="E11" s="135"/>
      <c r="F11" s="135"/>
      <c r="G11" s="135"/>
    </row>
    <row r="12" spans="1:8">
      <c r="A12" s="132"/>
      <c r="B12" s="128"/>
      <c r="C12" s="133"/>
      <c r="E12" s="135"/>
      <c r="F12" s="135"/>
      <c r="G12" s="135"/>
    </row>
    <row r="13" spans="1:8" ht="28.5">
      <c r="A13" s="132"/>
      <c r="B13" s="128" t="s">
        <v>310</v>
      </c>
      <c r="C13" s="133"/>
      <c r="E13" s="135"/>
      <c r="F13" s="135"/>
      <c r="G13" s="135"/>
    </row>
    <row r="14" spans="1:8" ht="31.5" customHeight="1">
      <c r="A14" s="180"/>
      <c r="B14" s="321" t="s">
        <v>345</v>
      </c>
      <c r="C14" s="133"/>
      <c r="E14" s="135"/>
      <c r="F14" s="135"/>
      <c r="G14" s="135"/>
    </row>
    <row r="15" spans="1:8">
      <c r="A15" s="180"/>
      <c r="B15" s="128"/>
      <c r="C15" s="133"/>
      <c r="E15" s="135"/>
      <c r="F15" s="135"/>
      <c r="G15" s="135"/>
    </row>
    <row r="16" spans="1:8" s="111" customFormat="1" ht="15">
      <c r="A16" s="322"/>
      <c r="B16" s="250" t="s">
        <v>311</v>
      </c>
      <c r="C16" s="324" t="s">
        <v>85</v>
      </c>
      <c r="D16" s="189"/>
      <c r="E16" s="368">
        <v>10</v>
      </c>
      <c r="F16" s="346"/>
      <c r="G16" s="325">
        <f>E16*F16</f>
        <v>0</v>
      </c>
      <c r="H16" s="103"/>
    </row>
    <row r="17" spans="1:8">
      <c r="A17" s="180"/>
      <c r="B17" s="128"/>
      <c r="C17" s="133"/>
      <c r="E17" s="135"/>
      <c r="F17" s="135"/>
      <c r="G17" s="135"/>
    </row>
    <row r="18" spans="1:8">
      <c r="A18" s="180"/>
      <c r="B18" s="128"/>
      <c r="C18" s="133"/>
      <c r="E18" s="135"/>
      <c r="F18" s="135"/>
      <c r="G18" s="135"/>
    </row>
    <row r="19" spans="1:8" ht="25.5">
      <c r="A19" s="366" t="s">
        <v>858</v>
      </c>
      <c r="B19" s="128" t="s">
        <v>346</v>
      </c>
      <c r="C19" s="133"/>
      <c r="E19" s="135"/>
      <c r="F19" s="135"/>
      <c r="G19" s="135"/>
    </row>
    <row r="20" spans="1:8" ht="189" customHeight="1">
      <c r="A20" s="132"/>
      <c r="B20" s="128" t="s">
        <v>347</v>
      </c>
      <c r="C20" s="133"/>
      <c r="E20" s="135"/>
      <c r="F20" s="135"/>
      <c r="G20" s="135"/>
    </row>
    <row r="21" spans="1:8" ht="39.75">
      <c r="A21" s="132"/>
      <c r="B21" s="128" t="s">
        <v>348</v>
      </c>
      <c r="C21" s="133"/>
      <c r="E21" s="135"/>
      <c r="F21" s="135"/>
      <c r="G21" s="135"/>
    </row>
    <row r="22" spans="1:8">
      <c r="A22" s="180"/>
      <c r="B22" s="321" t="s">
        <v>507</v>
      </c>
      <c r="C22" s="133"/>
      <c r="E22" s="135"/>
      <c r="F22" s="135"/>
      <c r="G22" s="135"/>
    </row>
    <row r="23" spans="1:8">
      <c r="A23" s="180"/>
      <c r="B23" s="128"/>
      <c r="C23" s="133"/>
      <c r="E23" s="135"/>
      <c r="F23" s="135"/>
      <c r="G23" s="135"/>
    </row>
    <row r="24" spans="1:8" s="111" customFormat="1" ht="15">
      <c r="A24" s="322"/>
      <c r="B24" s="250" t="s">
        <v>349</v>
      </c>
      <c r="C24" s="324" t="s">
        <v>85</v>
      </c>
      <c r="D24" s="189"/>
      <c r="E24" s="368">
        <v>10</v>
      </c>
      <c r="F24" s="346"/>
      <c r="G24" s="325">
        <f>E24*F24</f>
        <v>0</v>
      </c>
    </row>
    <row r="25" spans="1:8">
      <c r="A25" s="180"/>
      <c r="B25" s="128"/>
      <c r="C25" s="133"/>
      <c r="E25" s="135"/>
      <c r="F25" s="135"/>
      <c r="G25" s="135"/>
    </row>
    <row r="26" spans="1:8">
      <c r="A26" s="180"/>
      <c r="B26" s="128"/>
      <c r="C26" s="133"/>
      <c r="E26" s="135"/>
      <c r="F26" s="135"/>
      <c r="G26" s="135"/>
    </row>
    <row r="27" spans="1:8">
      <c r="A27" s="127"/>
      <c r="B27" s="128"/>
      <c r="C27" s="129"/>
      <c r="E27" s="130"/>
      <c r="F27" s="131"/>
      <c r="G27" s="130"/>
    </row>
    <row r="28" spans="1:8" ht="63.75">
      <c r="A28" s="366" t="s">
        <v>859</v>
      </c>
      <c r="B28" s="128" t="s">
        <v>469</v>
      </c>
      <c r="C28" s="133"/>
      <c r="E28" s="135"/>
      <c r="F28" s="135"/>
      <c r="G28" s="135"/>
    </row>
    <row r="29" spans="1:8">
      <c r="A29" s="180"/>
      <c r="B29" s="321"/>
      <c r="C29" s="133"/>
      <c r="E29" s="135"/>
      <c r="F29" s="135"/>
      <c r="G29" s="135"/>
    </row>
    <row r="30" spans="1:8">
      <c r="A30" s="180"/>
      <c r="B30" s="128" t="s">
        <v>470</v>
      </c>
      <c r="C30" s="133"/>
      <c r="E30" s="135"/>
      <c r="F30" s="135"/>
      <c r="G30" s="135"/>
    </row>
    <row r="31" spans="1:8">
      <c r="A31" s="180"/>
      <c r="B31" s="128"/>
      <c r="C31" s="133"/>
      <c r="E31" s="135"/>
      <c r="F31" s="135"/>
      <c r="G31" s="135"/>
    </row>
    <row r="32" spans="1:8" s="111" customFormat="1">
      <c r="A32" s="322"/>
      <c r="B32" s="250" t="s">
        <v>471</v>
      </c>
      <c r="C32" s="324" t="s">
        <v>5</v>
      </c>
      <c r="D32" s="189"/>
      <c r="E32" s="368">
        <v>1</v>
      </c>
      <c r="F32" s="346"/>
      <c r="G32" s="325">
        <f>E32*F32</f>
        <v>0</v>
      </c>
      <c r="H32" s="103"/>
    </row>
    <row r="33" spans="1:7">
      <c r="A33" s="127"/>
      <c r="B33" s="128"/>
      <c r="C33" s="129"/>
      <c r="E33" s="130"/>
      <c r="F33" s="131"/>
      <c r="G33" s="130"/>
    </row>
    <row r="34" spans="1:7">
      <c r="A34" s="127"/>
      <c r="B34" s="115"/>
      <c r="C34" s="129"/>
      <c r="E34" s="130"/>
      <c r="F34" s="131"/>
      <c r="G34" s="130"/>
    </row>
    <row r="35" spans="1:7" ht="14.25" thickBot="1">
      <c r="A35" s="142"/>
      <c r="B35" s="143" t="s">
        <v>617</v>
      </c>
      <c r="C35" s="144"/>
      <c r="E35" s="144"/>
      <c r="F35" s="145"/>
      <c r="G35" s="146">
        <f>SUM(G12:G34)</f>
        <v>0</v>
      </c>
    </row>
    <row r="36" spans="1:7" ht="14.25" thickTop="1">
      <c r="A36" s="315"/>
      <c r="B36" s="316"/>
      <c r="C36" s="175"/>
      <c r="E36" s="175"/>
      <c r="F36" s="176"/>
      <c r="G36" s="317"/>
    </row>
    <row r="37" spans="1:7">
      <c r="A37" s="315"/>
      <c r="B37" s="316"/>
      <c r="C37" s="175"/>
      <c r="E37" s="175"/>
      <c r="F37" s="176"/>
      <c r="G37" s="317"/>
    </row>
    <row r="38" spans="1:7">
      <c r="A38" s="315"/>
      <c r="B38" s="316"/>
      <c r="C38" s="175"/>
      <c r="E38" s="175"/>
      <c r="F38" s="176"/>
      <c r="G38" s="317"/>
    </row>
    <row r="39" spans="1:7">
      <c r="A39" s="318" t="s">
        <v>195</v>
      </c>
      <c r="B39" s="245" t="s">
        <v>472</v>
      </c>
      <c r="C39" s="245"/>
      <c r="E39" s="246"/>
      <c r="F39" s="247"/>
      <c r="G39" s="246"/>
    </row>
    <row r="40" spans="1:7">
      <c r="A40" s="121"/>
      <c r="B40" s="122"/>
      <c r="C40" s="123"/>
      <c r="E40" s="124"/>
      <c r="F40" s="125"/>
      <c r="G40" s="126"/>
    </row>
    <row r="41" spans="1:7">
      <c r="A41" s="180"/>
      <c r="B41" s="128"/>
      <c r="C41" s="133"/>
      <c r="E41" s="135"/>
      <c r="F41" s="135"/>
      <c r="G41" s="135"/>
    </row>
    <row r="42" spans="1:7" ht="30" customHeight="1">
      <c r="A42" s="366" t="s">
        <v>575</v>
      </c>
      <c r="B42" s="128" t="s">
        <v>473</v>
      </c>
      <c r="C42" s="133"/>
      <c r="E42" s="135"/>
      <c r="F42" s="135"/>
      <c r="G42" s="135"/>
    </row>
    <row r="43" spans="1:7">
      <c r="A43" s="132"/>
      <c r="B43" s="128"/>
      <c r="C43" s="133"/>
      <c r="E43" s="135"/>
      <c r="F43" s="135"/>
      <c r="G43" s="135"/>
    </row>
    <row r="44" spans="1:7" ht="28.5">
      <c r="A44" s="132"/>
      <c r="B44" s="128" t="s">
        <v>310</v>
      </c>
      <c r="C44" s="133"/>
      <c r="E44" s="135"/>
      <c r="F44" s="135"/>
      <c r="G44" s="135"/>
    </row>
    <row r="45" spans="1:7">
      <c r="A45" s="180"/>
      <c r="B45" s="321" t="s">
        <v>467</v>
      </c>
      <c r="C45" s="133"/>
      <c r="E45" s="135"/>
      <c r="F45" s="135"/>
      <c r="G45" s="135"/>
    </row>
    <row r="46" spans="1:7">
      <c r="A46" s="180"/>
      <c r="B46" s="128"/>
      <c r="C46" s="133"/>
      <c r="E46" s="135"/>
      <c r="F46" s="135"/>
      <c r="G46" s="135"/>
    </row>
    <row r="47" spans="1:7" s="111" customFormat="1" ht="15">
      <c r="A47" s="322"/>
      <c r="B47" s="250" t="s">
        <v>311</v>
      </c>
      <c r="C47" s="324" t="s">
        <v>85</v>
      </c>
      <c r="D47" s="189"/>
      <c r="E47" s="368">
        <v>36</v>
      </c>
      <c r="F47" s="346"/>
      <c r="G47" s="325">
        <f>E47*F47</f>
        <v>0</v>
      </c>
    </row>
    <row r="48" spans="1:7">
      <c r="A48" s="180"/>
      <c r="B48" s="128"/>
      <c r="C48" s="133"/>
      <c r="E48" s="135"/>
      <c r="F48" s="135"/>
      <c r="G48" s="135"/>
    </row>
    <row r="49" spans="1:7">
      <c r="A49" s="180"/>
      <c r="B49" s="128"/>
      <c r="C49" s="133"/>
      <c r="E49" s="135"/>
      <c r="F49" s="135"/>
      <c r="G49" s="135"/>
    </row>
    <row r="50" spans="1:7" ht="367.5" customHeight="1">
      <c r="A50" s="366" t="s">
        <v>621</v>
      </c>
      <c r="B50" s="128" t="s">
        <v>474</v>
      </c>
      <c r="C50" s="133"/>
      <c r="E50" s="135"/>
      <c r="F50" s="135"/>
      <c r="G50" s="135"/>
    </row>
    <row r="51" spans="1:7" ht="38.25">
      <c r="A51" s="132"/>
      <c r="B51" s="128" t="s">
        <v>475</v>
      </c>
      <c r="C51" s="133"/>
      <c r="E51" s="135"/>
      <c r="F51" s="135"/>
      <c r="G51" s="135"/>
    </row>
    <row r="52" spans="1:7">
      <c r="A52" s="132"/>
      <c r="B52" s="383" t="s">
        <v>476</v>
      </c>
      <c r="C52" s="133"/>
      <c r="E52" s="135"/>
      <c r="F52" s="135"/>
      <c r="G52" s="135"/>
    </row>
    <row r="53" spans="1:7">
      <c r="A53" s="132"/>
      <c r="B53" s="383" t="s">
        <v>477</v>
      </c>
      <c r="C53" s="133"/>
      <c r="E53" s="135"/>
      <c r="F53" s="135"/>
      <c r="G53" s="135"/>
    </row>
    <row r="54" spans="1:7">
      <c r="A54" s="132"/>
      <c r="B54" s="383" t="s">
        <v>478</v>
      </c>
      <c r="C54" s="133"/>
      <c r="E54" s="135"/>
      <c r="F54" s="135"/>
      <c r="G54" s="135"/>
    </row>
    <row r="55" spans="1:7">
      <c r="A55" s="132"/>
      <c r="B55" s="383" t="s">
        <v>479</v>
      </c>
      <c r="C55" s="133"/>
      <c r="E55" s="135"/>
      <c r="F55" s="135"/>
      <c r="G55" s="135"/>
    </row>
    <row r="56" spans="1:7">
      <c r="A56" s="132"/>
      <c r="B56" s="383" t="s">
        <v>480</v>
      </c>
      <c r="C56" s="133"/>
      <c r="E56" s="135"/>
      <c r="F56" s="135"/>
      <c r="G56" s="135"/>
    </row>
    <row r="57" spans="1:7">
      <c r="A57" s="132"/>
      <c r="B57" s="383" t="s">
        <v>481</v>
      </c>
      <c r="C57" s="133"/>
      <c r="E57" s="135"/>
      <c r="F57" s="135"/>
      <c r="G57" s="135"/>
    </row>
    <row r="58" spans="1:7">
      <c r="A58" s="132"/>
      <c r="B58" s="383" t="s">
        <v>482</v>
      </c>
      <c r="C58" s="133"/>
      <c r="E58" s="135"/>
      <c r="F58" s="135"/>
      <c r="G58" s="135"/>
    </row>
    <row r="59" spans="1:7">
      <c r="A59" s="132"/>
      <c r="B59" s="383" t="s">
        <v>483</v>
      </c>
      <c r="C59" s="133"/>
      <c r="E59" s="135"/>
      <c r="F59" s="135"/>
      <c r="G59" s="135"/>
    </row>
    <row r="60" spans="1:7">
      <c r="A60" s="132"/>
      <c r="B60" s="383" t="s">
        <v>484</v>
      </c>
      <c r="C60" s="133"/>
      <c r="E60" s="135"/>
      <c r="F60" s="135"/>
      <c r="G60" s="135"/>
    </row>
    <row r="61" spans="1:7" ht="39.75">
      <c r="A61" s="132"/>
      <c r="B61" s="128" t="s">
        <v>485</v>
      </c>
      <c r="C61" s="133"/>
      <c r="E61" s="135"/>
      <c r="F61" s="135"/>
      <c r="G61" s="135"/>
    </row>
    <row r="62" spans="1:7" ht="63.75">
      <c r="A62" s="132"/>
      <c r="B62" s="128" t="s">
        <v>486</v>
      </c>
      <c r="C62" s="133"/>
      <c r="E62" s="135"/>
      <c r="F62" s="135"/>
      <c r="G62" s="135"/>
    </row>
    <row r="63" spans="1:7" ht="25.5">
      <c r="A63" s="132"/>
      <c r="B63" s="128" t="s">
        <v>487</v>
      </c>
      <c r="C63" s="133"/>
      <c r="E63" s="135"/>
      <c r="F63" s="135"/>
      <c r="G63" s="135"/>
    </row>
    <row r="64" spans="1:7">
      <c r="A64" s="132"/>
      <c r="B64" s="128"/>
      <c r="C64" s="133"/>
      <c r="E64" s="135"/>
      <c r="F64" s="135"/>
      <c r="G64" s="135"/>
    </row>
    <row r="65" spans="1:7">
      <c r="A65" s="180"/>
      <c r="B65" s="321" t="s">
        <v>409</v>
      </c>
      <c r="C65" s="133"/>
      <c r="E65" s="135"/>
      <c r="F65" s="135"/>
      <c r="G65" s="135"/>
    </row>
    <row r="66" spans="1:7">
      <c r="A66" s="180"/>
      <c r="B66" s="128"/>
      <c r="C66" s="133"/>
      <c r="E66" s="135"/>
      <c r="F66" s="135"/>
      <c r="G66" s="135"/>
    </row>
    <row r="67" spans="1:7" s="111" customFormat="1" ht="15">
      <c r="A67" s="322"/>
      <c r="B67" s="250" t="s">
        <v>488</v>
      </c>
      <c r="C67" s="324" t="s">
        <v>85</v>
      </c>
      <c r="D67" s="189"/>
      <c r="E67" s="368">
        <v>35.25</v>
      </c>
      <c r="F67" s="346"/>
      <c r="G67" s="325">
        <f>E67*F67</f>
        <v>0</v>
      </c>
    </row>
    <row r="68" spans="1:7">
      <c r="A68" s="180"/>
      <c r="B68" s="128"/>
      <c r="C68" s="133"/>
      <c r="E68" s="135"/>
      <c r="F68" s="135"/>
      <c r="G68" s="135"/>
    </row>
    <row r="69" spans="1:7" s="111" customFormat="1" ht="15">
      <c r="A69" s="322"/>
      <c r="B69" s="250" t="s">
        <v>355</v>
      </c>
      <c r="C69" s="324" t="s">
        <v>87</v>
      </c>
      <c r="D69" s="189"/>
      <c r="E69" s="368">
        <v>19.5</v>
      </c>
      <c r="F69" s="346"/>
      <c r="G69" s="325">
        <f>E69*F69</f>
        <v>0</v>
      </c>
    </row>
    <row r="70" spans="1:7">
      <c r="A70" s="180"/>
      <c r="B70" s="128"/>
      <c r="C70" s="133"/>
      <c r="E70" s="135"/>
      <c r="F70" s="135"/>
      <c r="G70" s="135"/>
    </row>
    <row r="71" spans="1:7" s="111" customFormat="1" ht="15">
      <c r="A71" s="322"/>
      <c r="B71" s="250" t="s">
        <v>489</v>
      </c>
      <c r="C71" s="324" t="s">
        <v>87</v>
      </c>
      <c r="D71" s="189"/>
      <c r="E71" s="368">
        <v>6.67</v>
      </c>
      <c r="F71" s="346"/>
      <c r="G71" s="325">
        <f>E71*F71</f>
        <v>0</v>
      </c>
    </row>
    <row r="72" spans="1:7">
      <c r="A72" s="180"/>
      <c r="B72" s="128"/>
      <c r="C72" s="133"/>
      <c r="E72" s="135"/>
      <c r="F72" s="135"/>
      <c r="G72" s="135"/>
    </row>
    <row r="73" spans="1:7">
      <c r="A73" s="127"/>
      <c r="B73" s="128"/>
      <c r="C73" s="129"/>
      <c r="E73" s="130"/>
      <c r="F73" s="131"/>
      <c r="G73" s="130"/>
    </row>
    <row r="74" spans="1:7" ht="14.25" thickBot="1">
      <c r="A74" s="142"/>
      <c r="B74" s="143" t="s">
        <v>625</v>
      </c>
      <c r="C74" s="144"/>
      <c r="E74" s="144"/>
      <c r="F74" s="145"/>
      <c r="G74" s="146">
        <f>SUM(G39:G73)</f>
        <v>0</v>
      </c>
    </row>
    <row r="75" spans="1:7" ht="14.25" thickTop="1">
      <c r="A75" s="315"/>
      <c r="B75" s="316"/>
      <c r="C75" s="175"/>
      <c r="E75" s="175"/>
      <c r="F75" s="176"/>
      <c r="G75" s="317"/>
    </row>
    <row r="76" spans="1:7">
      <c r="A76" s="315"/>
      <c r="B76" s="316"/>
      <c r="C76" s="175"/>
      <c r="E76" s="175"/>
      <c r="F76" s="176"/>
      <c r="G76" s="317"/>
    </row>
    <row r="77" spans="1:7">
      <c r="A77" s="315"/>
      <c r="B77" s="316"/>
      <c r="C77" s="175"/>
      <c r="E77" s="175"/>
      <c r="F77" s="176"/>
      <c r="G77" s="317"/>
    </row>
    <row r="78" spans="1:7">
      <c r="A78" s="318" t="s">
        <v>89</v>
      </c>
      <c r="B78" s="245" t="s">
        <v>878</v>
      </c>
      <c r="C78" s="245"/>
      <c r="E78" s="246"/>
      <c r="F78" s="247"/>
      <c r="G78" s="246"/>
    </row>
    <row r="79" spans="1:7">
      <c r="A79" s="121"/>
      <c r="B79" s="122"/>
      <c r="C79" s="123"/>
      <c r="E79" s="124"/>
      <c r="F79" s="125"/>
      <c r="G79" s="126"/>
    </row>
    <row r="80" spans="1:7">
      <c r="A80" s="127"/>
      <c r="B80" s="128" t="s">
        <v>357</v>
      </c>
      <c r="C80" s="129"/>
      <c r="E80" s="130"/>
      <c r="F80" s="131"/>
      <c r="G80" s="130"/>
    </row>
    <row r="81" spans="1:7" ht="143.25" customHeight="1">
      <c r="A81" s="127"/>
      <c r="B81" s="128" t="s">
        <v>383</v>
      </c>
      <c r="C81" s="129"/>
      <c r="E81" s="130"/>
      <c r="F81" s="131"/>
      <c r="G81" s="130"/>
    </row>
    <row r="82" spans="1:7" ht="63.75">
      <c r="A82" s="127"/>
      <c r="B82" s="128" t="s">
        <v>360</v>
      </c>
      <c r="C82" s="129"/>
      <c r="E82" s="130"/>
      <c r="F82" s="131"/>
      <c r="G82" s="130"/>
    </row>
    <row r="83" spans="1:7">
      <c r="A83" s="127"/>
      <c r="B83" s="128"/>
      <c r="C83" s="129"/>
      <c r="E83" s="130"/>
      <c r="F83" s="131"/>
      <c r="G83" s="130"/>
    </row>
    <row r="84" spans="1:7">
      <c r="A84" s="127"/>
      <c r="B84" s="128"/>
      <c r="C84" s="129"/>
      <c r="E84" s="130"/>
      <c r="F84" s="131"/>
      <c r="G84" s="130"/>
    </row>
    <row r="85" spans="1:7" ht="76.5">
      <c r="A85" s="366" t="s">
        <v>576</v>
      </c>
      <c r="B85" s="128" t="s">
        <v>384</v>
      </c>
      <c r="C85" s="133"/>
      <c r="E85" s="135"/>
      <c r="F85" s="135"/>
      <c r="G85" s="135"/>
    </row>
    <row r="86" spans="1:7">
      <c r="A86" s="132"/>
      <c r="B86" s="347" t="s">
        <v>362</v>
      </c>
      <c r="C86" s="133"/>
      <c r="E86" s="135"/>
      <c r="F86" s="135"/>
      <c r="G86" s="135"/>
    </row>
    <row r="87" spans="1:7">
      <c r="A87" s="180"/>
      <c r="B87" s="321"/>
      <c r="C87" s="133"/>
      <c r="E87" s="135"/>
      <c r="F87" s="135"/>
      <c r="G87" s="135"/>
    </row>
    <row r="88" spans="1:7">
      <c r="A88" s="180"/>
      <c r="B88" s="128" t="s">
        <v>385</v>
      </c>
      <c r="C88" s="133"/>
      <c r="E88" s="135"/>
      <c r="F88" s="135"/>
      <c r="G88" s="135"/>
    </row>
    <row r="89" spans="1:7">
      <c r="A89" s="180"/>
      <c r="B89" s="128" t="s">
        <v>386</v>
      </c>
      <c r="C89" s="133"/>
      <c r="E89" s="135"/>
      <c r="F89" s="135"/>
      <c r="G89" s="135"/>
    </row>
    <row r="90" spans="1:7">
      <c r="A90" s="180"/>
      <c r="B90" s="128" t="s">
        <v>387</v>
      </c>
      <c r="C90" s="133"/>
      <c r="E90" s="135"/>
      <c r="F90" s="135"/>
      <c r="G90" s="135"/>
    </row>
    <row r="91" spans="1:7">
      <c r="A91" s="180"/>
      <c r="B91" s="128"/>
      <c r="C91" s="133"/>
      <c r="E91" s="135"/>
      <c r="F91" s="135"/>
      <c r="G91" s="135"/>
    </row>
    <row r="92" spans="1:7" ht="76.5">
      <c r="A92" s="180"/>
      <c r="B92" s="128" t="s">
        <v>598</v>
      </c>
      <c r="C92" s="133"/>
      <c r="E92" s="135"/>
      <c r="F92" s="135"/>
      <c r="G92" s="135"/>
    </row>
    <row r="93" spans="1:7" ht="63.75">
      <c r="A93" s="180"/>
      <c r="B93" s="128" t="s">
        <v>599</v>
      </c>
      <c r="C93" s="133"/>
      <c r="E93" s="135"/>
      <c r="F93" s="135"/>
      <c r="G93" s="135"/>
    </row>
    <row r="94" spans="1:7">
      <c r="A94" s="180"/>
      <c r="B94" s="128" t="s">
        <v>388</v>
      </c>
      <c r="C94" s="133"/>
      <c r="E94" s="135"/>
      <c r="F94" s="135"/>
      <c r="G94" s="135"/>
    </row>
    <row r="95" spans="1:7" ht="25.5">
      <c r="A95" s="180"/>
      <c r="B95" s="380" t="s">
        <v>490</v>
      </c>
      <c r="C95" s="133"/>
      <c r="E95" s="135"/>
      <c r="F95" s="135"/>
      <c r="G95" s="135"/>
    </row>
    <row r="96" spans="1:7">
      <c r="A96" s="180"/>
      <c r="B96" s="128"/>
      <c r="C96" s="133"/>
      <c r="E96" s="135"/>
      <c r="F96" s="135"/>
      <c r="G96" s="135"/>
    </row>
    <row r="97" spans="1:8">
      <c r="A97" s="180"/>
      <c r="B97" s="128" t="s">
        <v>619</v>
      </c>
      <c r="C97" s="133"/>
      <c r="E97" s="135"/>
      <c r="F97" s="135"/>
      <c r="G97" s="135"/>
    </row>
    <row r="98" spans="1:8">
      <c r="A98" s="180"/>
      <c r="B98" s="128"/>
      <c r="C98" s="133"/>
      <c r="E98" s="135"/>
      <c r="F98" s="135"/>
      <c r="G98" s="135"/>
    </row>
    <row r="99" spans="1:8" s="111" customFormat="1">
      <c r="A99" s="322"/>
      <c r="B99" s="250" t="s">
        <v>389</v>
      </c>
      <c r="C99" s="324" t="s">
        <v>5</v>
      </c>
      <c r="D99" s="189"/>
      <c r="E99" s="368">
        <v>1</v>
      </c>
      <c r="F99" s="346"/>
      <c r="G99" s="325">
        <f>E99*F99</f>
        <v>0</v>
      </c>
      <c r="H99" s="103"/>
    </row>
    <row r="100" spans="1:8">
      <c r="A100" s="127"/>
      <c r="B100" s="128"/>
      <c r="C100" s="129"/>
      <c r="E100" s="130"/>
      <c r="F100" s="131"/>
      <c r="G100" s="130"/>
    </row>
    <row r="101" spans="1:8">
      <c r="A101" s="127"/>
      <c r="B101" s="128"/>
      <c r="C101" s="129"/>
      <c r="E101" s="130"/>
      <c r="F101" s="131"/>
      <c r="G101" s="130"/>
    </row>
    <row r="102" spans="1:8" ht="76.5">
      <c r="A102" s="366" t="s">
        <v>595</v>
      </c>
      <c r="B102" s="128" t="s">
        <v>384</v>
      </c>
      <c r="C102" s="133"/>
      <c r="E102" s="135"/>
      <c r="F102" s="135"/>
      <c r="G102" s="135"/>
    </row>
    <row r="103" spans="1:8">
      <c r="A103" s="132"/>
      <c r="B103" s="347" t="s">
        <v>362</v>
      </c>
      <c r="C103" s="133"/>
      <c r="E103" s="135"/>
      <c r="F103" s="135"/>
      <c r="G103" s="135"/>
    </row>
    <row r="104" spans="1:8">
      <c r="A104" s="180"/>
      <c r="B104" s="321"/>
      <c r="C104" s="133"/>
      <c r="E104" s="135"/>
      <c r="F104" s="135"/>
      <c r="G104" s="135"/>
    </row>
    <row r="105" spans="1:8">
      <c r="A105" s="180"/>
      <c r="B105" s="128" t="s">
        <v>390</v>
      </c>
      <c r="C105" s="133"/>
      <c r="E105" s="135"/>
      <c r="F105" s="135"/>
      <c r="G105" s="135"/>
    </row>
    <row r="106" spans="1:8">
      <c r="A106" s="180"/>
      <c r="B106" s="128"/>
      <c r="C106" s="133"/>
      <c r="E106" s="135"/>
      <c r="F106" s="135"/>
      <c r="G106" s="135"/>
    </row>
    <row r="107" spans="1:8">
      <c r="A107" s="180"/>
      <c r="B107" s="128" t="s">
        <v>386</v>
      </c>
      <c r="C107" s="133"/>
      <c r="E107" s="135"/>
      <c r="F107" s="135"/>
      <c r="G107" s="135"/>
    </row>
    <row r="108" spans="1:8">
      <c r="A108" s="180"/>
      <c r="B108" s="128" t="s">
        <v>387</v>
      </c>
      <c r="C108" s="133"/>
      <c r="E108" s="135"/>
      <c r="F108" s="135"/>
      <c r="G108" s="135"/>
    </row>
    <row r="109" spans="1:8">
      <c r="A109" s="180"/>
      <c r="B109" s="128"/>
      <c r="C109" s="133"/>
      <c r="E109" s="135"/>
      <c r="F109" s="135"/>
      <c r="G109" s="135"/>
    </row>
    <row r="110" spans="1:8" ht="76.5">
      <c r="A110" s="180"/>
      <c r="B110" s="128" t="s">
        <v>598</v>
      </c>
      <c r="C110" s="133"/>
      <c r="E110" s="135"/>
      <c r="F110" s="135"/>
      <c r="G110" s="135"/>
    </row>
    <row r="111" spans="1:8" ht="63.75">
      <c r="A111" s="180"/>
      <c r="B111" s="128" t="s">
        <v>599</v>
      </c>
      <c r="C111" s="133"/>
      <c r="E111" s="135"/>
      <c r="F111" s="135"/>
      <c r="G111" s="135"/>
    </row>
    <row r="112" spans="1:8" ht="25.5">
      <c r="A112" s="180"/>
      <c r="B112" s="380" t="s">
        <v>490</v>
      </c>
      <c r="C112" s="133"/>
      <c r="E112" s="135"/>
      <c r="F112" s="135"/>
      <c r="G112" s="135"/>
    </row>
    <row r="113" spans="1:8">
      <c r="A113" s="180"/>
      <c r="B113" s="128"/>
      <c r="C113" s="133"/>
      <c r="E113" s="135"/>
      <c r="F113" s="135"/>
      <c r="G113" s="135"/>
    </row>
    <row r="114" spans="1:8">
      <c r="A114" s="180"/>
      <c r="B114" s="128" t="s">
        <v>620</v>
      </c>
      <c r="C114" s="133"/>
      <c r="E114" s="135"/>
      <c r="F114" s="135"/>
      <c r="G114" s="135"/>
    </row>
    <row r="115" spans="1:8">
      <c r="A115" s="180"/>
      <c r="B115" s="128"/>
      <c r="C115" s="133"/>
      <c r="E115" s="135"/>
      <c r="F115" s="135"/>
      <c r="G115" s="135"/>
    </row>
    <row r="116" spans="1:8" s="111" customFormat="1">
      <c r="A116" s="322"/>
      <c r="B116" s="250" t="s">
        <v>391</v>
      </c>
      <c r="C116" s="324" t="s">
        <v>5</v>
      </c>
      <c r="D116" s="189"/>
      <c r="E116" s="368">
        <v>1</v>
      </c>
      <c r="F116" s="346"/>
      <c r="G116" s="325">
        <f>E116*F116</f>
        <v>0</v>
      </c>
      <c r="H116" s="103"/>
    </row>
    <row r="117" spans="1:8">
      <c r="A117" s="127"/>
      <c r="B117" s="128"/>
      <c r="C117" s="129"/>
      <c r="E117" s="130"/>
      <c r="F117" s="131"/>
      <c r="G117" s="130"/>
    </row>
    <row r="118" spans="1:8">
      <c r="A118" s="127"/>
      <c r="B118" s="128"/>
      <c r="C118" s="129"/>
      <c r="E118" s="130"/>
      <c r="F118" s="131"/>
      <c r="G118" s="130"/>
    </row>
    <row r="119" spans="1:8" ht="51">
      <c r="A119" s="366" t="s">
        <v>860</v>
      </c>
      <c r="B119" s="128" t="s">
        <v>376</v>
      </c>
      <c r="C119" s="133"/>
      <c r="E119" s="135"/>
      <c r="F119" s="135"/>
      <c r="G119" s="135"/>
    </row>
    <row r="120" spans="1:8">
      <c r="A120" s="132"/>
      <c r="B120" s="347" t="s">
        <v>362</v>
      </c>
      <c r="C120" s="133"/>
      <c r="E120" s="135"/>
      <c r="F120" s="135"/>
      <c r="G120" s="135"/>
    </row>
    <row r="121" spans="1:8" ht="344.25">
      <c r="A121" s="180"/>
      <c r="B121" s="321" t="s">
        <v>600</v>
      </c>
      <c r="C121" s="133"/>
      <c r="E121" s="135"/>
      <c r="F121" s="135"/>
      <c r="G121" s="135"/>
    </row>
    <row r="122" spans="1:8">
      <c r="A122" s="180"/>
      <c r="B122" s="321" t="s">
        <v>377</v>
      </c>
      <c r="C122" s="133"/>
      <c r="E122" s="135"/>
      <c r="F122" s="135"/>
      <c r="G122" s="135"/>
    </row>
    <row r="123" spans="1:8">
      <c r="A123" s="180"/>
      <c r="B123" s="321" t="s">
        <v>378</v>
      </c>
      <c r="C123" s="133"/>
      <c r="E123" s="135"/>
      <c r="F123" s="135"/>
      <c r="G123" s="135"/>
    </row>
    <row r="124" spans="1:8">
      <c r="A124" s="180"/>
      <c r="B124" s="321" t="s">
        <v>379</v>
      </c>
      <c r="C124" s="133"/>
      <c r="E124" s="135"/>
      <c r="F124" s="135"/>
      <c r="G124" s="135"/>
    </row>
    <row r="125" spans="1:8" ht="25.5">
      <c r="A125" s="180"/>
      <c r="B125" s="321" t="s">
        <v>380</v>
      </c>
      <c r="C125" s="133"/>
      <c r="E125" s="135"/>
      <c r="F125" s="135"/>
      <c r="G125" s="135"/>
    </row>
    <row r="126" spans="1:8" ht="25.5">
      <c r="A126" s="180"/>
      <c r="B126" s="380" t="s">
        <v>490</v>
      </c>
      <c r="C126" s="133"/>
      <c r="E126" s="135"/>
      <c r="F126" s="135"/>
      <c r="G126" s="135"/>
    </row>
    <row r="127" spans="1:8">
      <c r="A127" s="180"/>
      <c r="B127" s="321"/>
      <c r="C127" s="133"/>
      <c r="E127" s="135"/>
      <c r="F127" s="135"/>
      <c r="G127" s="135"/>
    </row>
    <row r="128" spans="1:8">
      <c r="A128" s="180"/>
      <c r="B128" s="128" t="s">
        <v>392</v>
      </c>
      <c r="C128" s="133"/>
      <c r="E128" s="135"/>
      <c r="F128" s="135"/>
      <c r="G128" s="135"/>
    </row>
    <row r="129" spans="1:8">
      <c r="A129" s="180"/>
      <c r="B129" s="128"/>
      <c r="C129" s="133"/>
      <c r="E129" s="135"/>
      <c r="F129" s="135"/>
      <c r="G129" s="135"/>
    </row>
    <row r="130" spans="1:8" s="111" customFormat="1" ht="12.75">
      <c r="A130" s="322"/>
      <c r="B130" s="250" t="s">
        <v>382</v>
      </c>
      <c r="C130" s="324" t="s">
        <v>5</v>
      </c>
      <c r="D130" s="189"/>
      <c r="E130" s="368">
        <v>1</v>
      </c>
      <c r="F130" s="346"/>
      <c r="G130" s="325">
        <f>E130*F130</f>
        <v>0</v>
      </c>
      <c r="H130" s="346"/>
    </row>
    <row r="131" spans="1:8">
      <c r="A131" s="127"/>
      <c r="B131" s="128"/>
      <c r="C131" s="129"/>
      <c r="E131" s="130"/>
      <c r="F131" s="131"/>
      <c r="G131" s="130"/>
    </row>
    <row r="132" spans="1:8">
      <c r="A132" s="127"/>
      <c r="B132" s="128"/>
      <c r="C132" s="129"/>
      <c r="E132" s="130"/>
      <c r="F132" s="131"/>
      <c r="G132" s="130"/>
    </row>
    <row r="133" spans="1:8" ht="63.75">
      <c r="A133" s="366" t="s">
        <v>861</v>
      </c>
      <c r="B133" s="128" t="s">
        <v>393</v>
      </c>
      <c r="C133" s="133"/>
      <c r="E133" s="135"/>
      <c r="F133" s="135"/>
      <c r="G133" s="135"/>
    </row>
    <row r="134" spans="1:8">
      <c r="A134" s="132"/>
      <c r="B134" s="347" t="s">
        <v>362</v>
      </c>
      <c r="C134" s="133"/>
      <c r="E134" s="135"/>
      <c r="F134" s="135"/>
      <c r="G134" s="135"/>
    </row>
    <row r="135" spans="1:8">
      <c r="A135" s="180"/>
      <c r="B135" s="321"/>
      <c r="C135" s="133"/>
      <c r="E135" s="135"/>
      <c r="F135" s="135"/>
      <c r="G135" s="135"/>
    </row>
    <row r="136" spans="1:8">
      <c r="A136" s="180"/>
      <c r="B136" s="128" t="s">
        <v>394</v>
      </c>
      <c r="C136" s="133"/>
      <c r="E136" s="135"/>
      <c r="F136" s="135"/>
      <c r="G136" s="135"/>
    </row>
    <row r="137" spans="1:8">
      <c r="A137" s="180"/>
      <c r="B137" s="128"/>
      <c r="C137" s="133"/>
      <c r="E137" s="135"/>
      <c r="F137" s="135"/>
      <c r="G137" s="135"/>
    </row>
    <row r="138" spans="1:8" ht="76.5">
      <c r="A138" s="180"/>
      <c r="B138" s="128" t="s">
        <v>598</v>
      </c>
      <c r="C138" s="133"/>
      <c r="E138" s="135"/>
      <c r="F138" s="135"/>
      <c r="G138" s="135"/>
    </row>
    <row r="139" spans="1:8" ht="63.75">
      <c r="A139" s="180"/>
      <c r="B139" s="128" t="s">
        <v>599</v>
      </c>
      <c r="C139" s="133"/>
      <c r="E139" s="135"/>
      <c r="F139" s="135"/>
      <c r="G139" s="135"/>
    </row>
    <row r="140" spans="1:8">
      <c r="A140" s="180"/>
      <c r="B140" s="128" t="s">
        <v>388</v>
      </c>
      <c r="C140" s="133"/>
      <c r="E140" s="135"/>
      <c r="F140" s="135"/>
      <c r="G140" s="135"/>
    </row>
    <row r="141" spans="1:8" ht="25.5">
      <c r="A141" s="180"/>
      <c r="B141" s="380" t="s">
        <v>490</v>
      </c>
      <c r="C141" s="133"/>
      <c r="E141" s="135"/>
      <c r="F141" s="135"/>
      <c r="G141" s="135"/>
    </row>
    <row r="142" spans="1:8">
      <c r="A142" s="180"/>
      <c r="B142" s="380"/>
      <c r="C142" s="133"/>
      <c r="E142" s="135"/>
      <c r="F142" s="135"/>
      <c r="G142" s="135"/>
    </row>
    <row r="143" spans="1:8">
      <c r="A143" s="180"/>
      <c r="B143" s="128" t="s">
        <v>404</v>
      </c>
      <c r="C143" s="133"/>
      <c r="E143" s="135"/>
      <c r="F143" s="135"/>
      <c r="G143" s="135"/>
    </row>
    <row r="144" spans="1:8">
      <c r="A144" s="180"/>
      <c r="B144" s="128"/>
      <c r="C144" s="133"/>
      <c r="E144" s="135"/>
      <c r="F144" s="135"/>
      <c r="G144" s="135"/>
    </row>
    <row r="145" spans="1:8" s="111" customFormat="1">
      <c r="A145" s="322"/>
      <c r="B145" s="250" t="s">
        <v>565</v>
      </c>
      <c r="C145" s="324" t="s">
        <v>5</v>
      </c>
      <c r="D145" s="189"/>
      <c r="E145" s="368">
        <v>1</v>
      </c>
      <c r="F145" s="346"/>
      <c r="G145" s="325">
        <f>E145*F145</f>
        <v>0</v>
      </c>
      <c r="H145" s="103"/>
    </row>
    <row r="146" spans="1:8">
      <c r="A146" s="127"/>
      <c r="B146" s="128"/>
      <c r="C146" s="129"/>
      <c r="E146" s="130"/>
      <c r="F146" s="131"/>
      <c r="G146" s="130"/>
    </row>
    <row r="147" spans="1:8">
      <c r="A147" s="127"/>
      <c r="B147" s="128"/>
      <c r="C147" s="129"/>
      <c r="E147" s="130"/>
      <c r="F147" s="131"/>
      <c r="G147" s="130"/>
    </row>
    <row r="148" spans="1:8" ht="204">
      <c r="A148" s="550" t="s">
        <v>879</v>
      </c>
      <c r="B148" s="533" t="s">
        <v>880</v>
      </c>
      <c r="C148" s="534"/>
      <c r="D148" s="535"/>
      <c r="E148" s="536"/>
      <c r="F148" s="536"/>
      <c r="G148" s="536"/>
    </row>
    <row r="149" spans="1:8">
      <c r="A149" s="571"/>
      <c r="B149" s="533"/>
      <c r="C149" s="534"/>
      <c r="D149" s="535"/>
      <c r="E149" s="536"/>
      <c r="F149" s="536"/>
      <c r="G149" s="536"/>
    </row>
    <row r="150" spans="1:8" s="111" customFormat="1">
      <c r="A150" s="539"/>
      <c r="B150" s="551" t="s">
        <v>881</v>
      </c>
      <c r="C150" s="541" t="s">
        <v>5</v>
      </c>
      <c r="D150" s="572"/>
      <c r="E150" s="543">
        <v>1</v>
      </c>
      <c r="F150" s="544"/>
      <c r="G150" s="545">
        <f>E150*F150</f>
        <v>0</v>
      </c>
      <c r="H150" s="103"/>
    </row>
    <row r="151" spans="1:8">
      <c r="A151" s="546"/>
      <c r="B151" s="533"/>
      <c r="C151" s="547"/>
      <c r="D151" s="535"/>
      <c r="E151" s="548"/>
      <c r="F151" s="549"/>
      <c r="G151" s="548"/>
    </row>
    <row r="152" spans="1:8">
      <c r="A152" s="127"/>
      <c r="B152" s="128"/>
      <c r="C152" s="129"/>
      <c r="E152" s="130"/>
      <c r="F152" s="131"/>
      <c r="G152" s="130"/>
    </row>
    <row r="153" spans="1:8" ht="14.25" thickBot="1">
      <c r="A153" s="142"/>
      <c r="B153" s="143" t="s">
        <v>877</v>
      </c>
      <c r="C153" s="144"/>
      <c r="E153" s="144"/>
      <c r="F153" s="145"/>
      <c r="G153" s="146">
        <f>SUM(G81:G152)</f>
        <v>0</v>
      </c>
    </row>
    <row r="154" spans="1:8" ht="14.25" thickTop="1">
      <c r="A154" s="173"/>
      <c r="B154" s="174"/>
      <c r="C154" s="175"/>
      <c r="E154" s="175"/>
      <c r="F154" s="176"/>
      <c r="G154" s="175"/>
    </row>
    <row r="155" spans="1:8">
      <c r="A155" s="173"/>
      <c r="B155" s="174"/>
      <c r="C155" s="175"/>
      <c r="E155" s="175"/>
      <c r="F155" s="176"/>
      <c r="G155" s="175"/>
    </row>
    <row r="156" spans="1:8">
      <c r="A156" s="315"/>
      <c r="B156" s="316"/>
      <c r="C156" s="175"/>
      <c r="E156" s="175"/>
      <c r="F156" s="176"/>
      <c r="G156" s="317"/>
    </row>
    <row r="157" spans="1:8">
      <c r="A157" s="318" t="s">
        <v>279</v>
      </c>
      <c r="B157" s="245" t="s">
        <v>396</v>
      </c>
      <c r="C157" s="245"/>
      <c r="E157" s="246"/>
      <c r="F157" s="247"/>
      <c r="G157" s="246"/>
    </row>
    <row r="158" spans="1:8">
      <c r="A158" s="121"/>
      <c r="B158" s="122"/>
      <c r="C158" s="123"/>
      <c r="E158" s="124"/>
      <c r="F158" s="125"/>
      <c r="G158" s="126"/>
    </row>
    <row r="159" spans="1:8" ht="140.25">
      <c r="A159" s="180"/>
      <c r="B159" s="128" t="s">
        <v>397</v>
      </c>
      <c r="C159" s="133"/>
      <c r="E159" s="135"/>
      <c r="F159" s="135"/>
      <c r="G159" s="135"/>
    </row>
    <row r="160" spans="1:8">
      <c r="A160" s="180"/>
      <c r="B160" s="128"/>
      <c r="C160" s="133"/>
      <c r="E160" s="135"/>
      <c r="F160" s="135"/>
      <c r="G160" s="135"/>
    </row>
    <row r="161" spans="1:7" ht="69.75" customHeight="1">
      <c r="A161" s="366" t="s">
        <v>597</v>
      </c>
      <c r="B161" s="128" t="s">
        <v>398</v>
      </c>
      <c r="C161" s="133"/>
      <c r="E161" s="135"/>
      <c r="F161" s="135"/>
      <c r="G161" s="135"/>
    </row>
    <row r="162" spans="1:7" ht="39.75">
      <c r="A162" s="132"/>
      <c r="B162" s="128" t="s">
        <v>399</v>
      </c>
      <c r="C162" s="133"/>
      <c r="E162" s="135"/>
      <c r="F162" s="135"/>
      <c r="G162" s="135"/>
    </row>
    <row r="163" spans="1:7" ht="51">
      <c r="A163" s="132"/>
      <c r="B163" s="380" t="s">
        <v>400</v>
      </c>
      <c r="C163" s="133"/>
      <c r="E163" s="135"/>
      <c r="F163" s="135"/>
      <c r="G163" s="135"/>
    </row>
    <row r="164" spans="1:7" ht="51">
      <c r="A164" s="132"/>
      <c r="B164" s="128" t="s">
        <v>401</v>
      </c>
      <c r="C164" s="133"/>
      <c r="E164" s="135"/>
      <c r="F164" s="135"/>
      <c r="G164" s="135"/>
    </row>
    <row r="165" spans="1:7">
      <c r="A165" s="180"/>
      <c r="B165" s="321" t="s">
        <v>402</v>
      </c>
      <c r="C165" s="133"/>
      <c r="E165" s="135"/>
      <c r="F165" s="135"/>
      <c r="G165" s="135"/>
    </row>
    <row r="166" spans="1:7">
      <c r="A166" s="180"/>
      <c r="B166" s="128"/>
      <c r="C166" s="133"/>
      <c r="E166" s="135"/>
      <c r="F166" s="135"/>
      <c r="G166" s="135"/>
    </row>
    <row r="167" spans="1:7" s="111" customFormat="1" ht="15">
      <c r="A167" s="322"/>
      <c r="B167" s="250" t="s">
        <v>403</v>
      </c>
      <c r="C167" s="324" t="s">
        <v>85</v>
      </c>
      <c r="D167" s="189"/>
      <c r="E167" s="368">
        <v>26</v>
      </c>
      <c r="F167" s="346"/>
      <c r="G167" s="325">
        <f>E167*F167</f>
        <v>0</v>
      </c>
    </row>
    <row r="168" spans="1:7">
      <c r="A168" s="180"/>
      <c r="B168" s="128"/>
      <c r="C168" s="133"/>
      <c r="E168" s="135"/>
      <c r="F168" s="135"/>
      <c r="G168" s="135"/>
    </row>
    <row r="169" spans="1:7">
      <c r="A169" s="180"/>
      <c r="B169" s="128"/>
      <c r="C169" s="133"/>
      <c r="E169" s="135"/>
      <c r="F169" s="135"/>
      <c r="G169" s="135"/>
    </row>
    <row r="170" spans="1:7" ht="69.75" customHeight="1">
      <c r="A170" s="366" t="s">
        <v>609</v>
      </c>
      <c r="B170" s="128" t="s">
        <v>398</v>
      </c>
      <c r="C170" s="133"/>
      <c r="E170" s="135"/>
      <c r="F170" s="135"/>
      <c r="G170" s="135"/>
    </row>
    <row r="171" spans="1:7" ht="39.75">
      <c r="A171" s="132"/>
      <c r="B171" s="128" t="s">
        <v>399</v>
      </c>
      <c r="C171" s="133"/>
      <c r="E171" s="135"/>
      <c r="F171" s="135"/>
      <c r="G171" s="135"/>
    </row>
    <row r="172" spans="1:7">
      <c r="A172" s="180"/>
      <c r="B172" s="321" t="s">
        <v>404</v>
      </c>
      <c r="C172" s="133"/>
      <c r="E172" s="135"/>
      <c r="F172" s="135"/>
      <c r="G172" s="135"/>
    </row>
    <row r="173" spans="1:7">
      <c r="A173" s="180"/>
      <c r="B173" s="128"/>
      <c r="C173" s="133"/>
      <c r="E173" s="135"/>
      <c r="F173" s="135"/>
      <c r="G173" s="135"/>
    </row>
    <row r="174" spans="1:7" s="111" customFormat="1" ht="15">
      <c r="A174" s="322"/>
      <c r="B174" s="250" t="s">
        <v>403</v>
      </c>
      <c r="C174" s="324" t="s">
        <v>85</v>
      </c>
      <c r="D174" s="189"/>
      <c r="E174" s="368">
        <v>13</v>
      </c>
      <c r="F174" s="346"/>
      <c r="G174" s="325">
        <f>E174*F174</f>
        <v>0</v>
      </c>
    </row>
    <row r="175" spans="1:7">
      <c r="A175" s="180"/>
      <c r="B175" s="128"/>
      <c r="C175" s="133"/>
      <c r="E175" s="135"/>
      <c r="F175" s="135"/>
      <c r="G175" s="135"/>
    </row>
    <row r="176" spans="1:7">
      <c r="A176" s="180"/>
      <c r="B176" s="128"/>
      <c r="C176" s="133"/>
      <c r="E176" s="135"/>
      <c r="F176" s="135"/>
      <c r="G176" s="135"/>
    </row>
    <row r="177" spans="1:7" ht="69.75" customHeight="1">
      <c r="A177" s="366" t="s">
        <v>623</v>
      </c>
      <c r="B177" s="128" t="s">
        <v>398</v>
      </c>
      <c r="C177" s="133"/>
      <c r="E177" s="135"/>
      <c r="F177" s="135"/>
      <c r="G177" s="135"/>
    </row>
    <row r="178" spans="1:7" ht="39.75">
      <c r="A178" s="132"/>
      <c r="B178" s="128" t="s">
        <v>399</v>
      </c>
      <c r="C178" s="133"/>
      <c r="E178" s="135"/>
      <c r="F178" s="135"/>
      <c r="G178" s="135"/>
    </row>
    <row r="179" spans="1:7">
      <c r="A179" s="180"/>
      <c r="B179" s="321" t="s">
        <v>506</v>
      </c>
      <c r="C179" s="133"/>
      <c r="E179" s="135"/>
      <c r="F179" s="135"/>
      <c r="G179" s="135"/>
    </row>
    <row r="180" spans="1:7">
      <c r="A180" s="180"/>
      <c r="B180" s="128"/>
      <c r="C180" s="133"/>
      <c r="E180" s="135"/>
      <c r="F180" s="135"/>
      <c r="G180" s="135"/>
    </row>
    <row r="181" spans="1:7" s="111" customFormat="1" ht="15">
      <c r="A181" s="322"/>
      <c r="B181" s="250" t="s">
        <v>403</v>
      </c>
      <c r="C181" s="324" t="s">
        <v>85</v>
      </c>
      <c r="D181" s="189"/>
      <c r="E181" s="368">
        <v>3</v>
      </c>
      <c r="F181" s="346"/>
      <c r="G181" s="325">
        <f>E181*F181</f>
        <v>0</v>
      </c>
    </row>
    <row r="182" spans="1:7">
      <c r="A182" s="180"/>
      <c r="B182" s="128"/>
      <c r="C182" s="133"/>
      <c r="E182" s="135"/>
      <c r="F182" s="135"/>
      <c r="G182" s="135"/>
    </row>
    <row r="183" spans="1:7">
      <c r="A183" s="180"/>
      <c r="B183" s="128"/>
      <c r="C183" s="133"/>
      <c r="E183" s="135"/>
      <c r="F183" s="135"/>
      <c r="G183" s="135"/>
    </row>
    <row r="184" spans="1:7" ht="126" customHeight="1">
      <c r="A184" s="366" t="s">
        <v>624</v>
      </c>
      <c r="B184" s="128" t="s">
        <v>405</v>
      </c>
      <c r="C184" s="133"/>
      <c r="E184" s="135"/>
      <c r="F184" s="135"/>
      <c r="G184" s="135"/>
    </row>
    <row r="185" spans="1:7" ht="81" customHeight="1">
      <c r="A185" s="132"/>
      <c r="B185" s="128" t="s">
        <v>406</v>
      </c>
      <c r="C185" s="133"/>
      <c r="E185" s="135"/>
      <c r="F185" s="135"/>
      <c r="G185" s="135"/>
    </row>
    <row r="186" spans="1:7" ht="39.75">
      <c r="A186" s="132"/>
      <c r="B186" s="128" t="s">
        <v>407</v>
      </c>
      <c r="C186" s="133"/>
      <c r="E186" s="135"/>
      <c r="F186" s="135"/>
      <c r="G186" s="135"/>
    </row>
    <row r="187" spans="1:7" ht="63.75">
      <c r="A187" s="132"/>
      <c r="B187" s="128" t="s">
        <v>408</v>
      </c>
      <c r="C187" s="133"/>
      <c r="E187" s="135"/>
      <c r="F187" s="135"/>
      <c r="G187" s="135"/>
    </row>
    <row r="188" spans="1:7">
      <c r="A188" s="180"/>
      <c r="B188" s="321" t="s">
        <v>409</v>
      </c>
      <c r="C188" s="133"/>
      <c r="E188" s="135"/>
      <c r="F188" s="135"/>
      <c r="G188" s="135"/>
    </row>
    <row r="189" spans="1:7">
      <c r="A189" s="180"/>
      <c r="B189" s="128"/>
      <c r="C189" s="133"/>
      <c r="E189" s="135"/>
      <c r="F189" s="135"/>
      <c r="G189" s="135"/>
    </row>
    <row r="190" spans="1:7" s="111" customFormat="1" ht="15">
      <c r="A190" s="322"/>
      <c r="B190" s="250" t="s">
        <v>410</v>
      </c>
      <c r="C190" s="324" t="s">
        <v>85</v>
      </c>
      <c r="D190" s="189"/>
      <c r="E190" s="368">
        <v>58.800000000000004</v>
      </c>
      <c r="F190" s="346"/>
      <c r="G190" s="325">
        <f>E190*F190</f>
        <v>0</v>
      </c>
    </row>
    <row r="191" spans="1:7">
      <c r="A191" s="180"/>
      <c r="B191" s="128"/>
      <c r="C191" s="133"/>
      <c r="E191" s="135"/>
      <c r="F191" s="135"/>
      <c r="G191" s="135"/>
    </row>
    <row r="192" spans="1:7">
      <c r="A192" s="127"/>
      <c r="B192" s="128"/>
      <c r="C192" s="129"/>
      <c r="E192" s="130"/>
      <c r="F192" s="131"/>
      <c r="G192" s="130"/>
    </row>
    <row r="193" spans="1:8" ht="178.5">
      <c r="A193" s="366" t="s">
        <v>862</v>
      </c>
      <c r="B193" s="321" t="s">
        <v>411</v>
      </c>
      <c r="C193" s="133"/>
      <c r="E193" s="135"/>
      <c r="F193" s="135"/>
      <c r="G193" s="135"/>
    </row>
    <row r="194" spans="1:8">
      <c r="A194" s="180"/>
      <c r="B194" s="321"/>
      <c r="C194" s="133"/>
      <c r="E194" s="135"/>
      <c r="F194" s="135"/>
      <c r="G194" s="135"/>
    </row>
    <row r="195" spans="1:8">
      <c r="A195" s="180"/>
      <c r="B195" s="128" t="s">
        <v>412</v>
      </c>
      <c r="C195" s="133"/>
      <c r="E195" s="135"/>
      <c r="F195" s="135"/>
      <c r="G195" s="135"/>
    </row>
    <row r="196" spans="1:8">
      <c r="A196" s="180"/>
      <c r="B196" s="128"/>
      <c r="C196" s="133"/>
      <c r="E196" s="135"/>
      <c r="F196" s="135"/>
      <c r="G196" s="135"/>
    </row>
    <row r="197" spans="1:8" s="111" customFormat="1" ht="15">
      <c r="A197" s="322"/>
      <c r="B197" s="250" t="s">
        <v>413</v>
      </c>
      <c r="C197" s="324" t="s">
        <v>85</v>
      </c>
      <c r="D197" s="189"/>
      <c r="E197" s="368">
        <v>3.85</v>
      </c>
      <c r="F197" s="346"/>
      <c r="G197" s="325">
        <f>E197*F197</f>
        <v>0</v>
      </c>
      <c r="H197" s="103"/>
    </row>
    <row r="198" spans="1:8">
      <c r="A198" s="127"/>
      <c r="B198" s="128"/>
      <c r="C198" s="129"/>
      <c r="E198" s="130"/>
      <c r="F198" s="131"/>
      <c r="G198" s="130"/>
    </row>
    <row r="199" spans="1:8">
      <c r="A199" s="127"/>
      <c r="B199" s="128"/>
      <c r="C199" s="129"/>
      <c r="E199" s="130"/>
      <c r="F199" s="131"/>
      <c r="G199" s="130"/>
    </row>
    <row r="200" spans="1:8" ht="67.5" customHeight="1">
      <c r="A200" s="366" t="s">
        <v>863</v>
      </c>
      <c r="B200" s="128" t="s">
        <v>414</v>
      </c>
      <c r="C200" s="133"/>
      <c r="E200" s="135"/>
      <c r="F200" s="135"/>
      <c r="G200" s="135"/>
    </row>
    <row r="201" spans="1:8" ht="51">
      <c r="A201" s="180"/>
      <c r="B201" s="321" t="s">
        <v>415</v>
      </c>
      <c r="C201" s="133"/>
      <c r="E201" s="135"/>
      <c r="F201" s="135"/>
      <c r="G201" s="135"/>
    </row>
    <row r="202" spans="1:8" ht="38.25">
      <c r="A202" s="180"/>
      <c r="B202" s="128" t="s">
        <v>416</v>
      </c>
      <c r="C202" s="133"/>
      <c r="E202" s="135"/>
      <c r="F202" s="135"/>
      <c r="G202" s="135"/>
    </row>
    <row r="203" spans="1:8">
      <c r="A203" s="180"/>
      <c r="B203" s="128"/>
      <c r="C203" s="133"/>
      <c r="E203" s="135"/>
      <c r="F203" s="135"/>
      <c r="G203" s="135"/>
    </row>
    <row r="204" spans="1:8" s="111" customFormat="1">
      <c r="A204" s="322"/>
      <c r="B204" s="250" t="s">
        <v>417</v>
      </c>
      <c r="C204" s="324" t="s">
        <v>5</v>
      </c>
      <c r="D204" s="189"/>
      <c r="E204" s="368">
        <v>1</v>
      </c>
      <c r="F204" s="346"/>
      <c r="G204" s="325">
        <f>E204*F204</f>
        <v>0</v>
      </c>
      <c r="H204" s="103"/>
    </row>
    <row r="205" spans="1:8">
      <c r="A205" s="127"/>
      <c r="B205" s="128"/>
      <c r="C205" s="129"/>
      <c r="E205" s="130"/>
      <c r="F205" s="131"/>
      <c r="G205" s="130"/>
    </row>
    <row r="206" spans="1:8">
      <c r="A206" s="127"/>
      <c r="B206" s="115"/>
      <c r="C206" s="129"/>
      <c r="E206" s="130"/>
      <c r="F206" s="131"/>
      <c r="G206" s="130"/>
    </row>
    <row r="207" spans="1:8" ht="14.25" thickBot="1">
      <c r="A207" s="142"/>
      <c r="B207" s="143" t="s">
        <v>626</v>
      </c>
      <c r="C207" s="144"/>
      <c r="E207" s="144"/>
      <c r="F207" s="145"/>
      <c r="G207" s="146">
        <f>SUM(G159:G206)</f>
        <v>0</v>
      </c>
    </row>
    <row r="208" spans="1:8" ht="14.25" thickTop="1">
      <c r="A208" s="315"/>
      <c r="B208" s="316"/>
      <c r="C208" s="175"/>
      <c r="E208" s="175"/>
      <c r="F208" s="176"/>
      <c r="G208" s="317"/>
    </row>
    <row r="209" spans="1:7">
      <c r="A209" s="173"/>
      <c r="B209" s="174"/>
      <c r="C209" s="175"/>
      <c r="E209" s="175"/>
      <c r="F209" s="176"/>
      <c r="G209" s="175"/>
    </row>
    <row r="210" spans="1:7">
      <c r="A210" s="173"/>
      <c r="B210" s="174"/>
      <c r="C210" s="175"/>
      <c r="E210" s="175"/>
      <c r="F210" s="176"/>
      <c r="G210" s="175"/>
    </row>
    <row r="211" spans="1:7">
      <c r="A211" s="318" t="s">
        <v>281</v>
      </c>
      <c r="B211" s="245" t="s">
        <v>418</v>
      </c>
      <c r="C211" s="245"/>
      <c r="E211" s="246"/>
      <c r="F211" s="247"/>
      <c r="G211" s="246"/>
    </row>
    <row r="212" spans="1:7">
      <c r="A212" s="127"/>
      <c r="B212" s="128"/>
      <c r="C212" s="129"/>
      <c r="E212" s="130"/>
      <c r="F212" s="131"/>
      <c r="G212" s="130"/>
    </row>
    <row r="213" spans="1:7">
      <c r="A213" s="127"/>
      <c r="B213" s="128"/>
      <c r="C213" s="129"/>
      <c r="E213" s="130"/>
      <c r="F213" s="131"/>
      <c r="G213" s="130"/>
    </row>
    <row r="214" spans="1:7">
      <c r="A214" s="127"/>
      <c r="B214" s="380" t="s">
        <v>147</v>
      </c>
      <c r="C214" s="129"/>
      <c r="E214" s="130"/>
      <c r="F214" s="131"/>
      <c r="G214" s="130"/>
    </row>
    <row r="215" spans="1:7" ht="63.75">
      <c r="A215" s="127"/>
      <c r="B215" s="380" t="s">
        <v>419</v>
      </c>
      <c r="C215" s="129"/>
      <c r="E215" s="130"/>
      <c r="F215" s="131"/>
      <c r="G215" s="130"/>
    </row>
    <row r="216" spans="1:7">
      <c r="A216" s="127"/>
      <c r="B216" s="128"/>
      <c r="C216" s="129"/>
      <c r="E216" s="130"/>
      <c r="F216" s="131"/>
      <c r="G216" s="130"/>
    </row>
    <row r="217" spans="1:7">
      <c r="A217" s="127"/>
      <c r="B217" s="128"/>
      <c r="C217" s="129"/>
      <c r="E217" s="130"/>
      <c r="F217" s="131"/>
      <c r="G217" s="130"/>
    </row>
    <row r="218" spans="1:7" s="115" customFormat="1" ht="12.75">
      <c r="A218" s="366" t="s">
        <v>610</v>
      </c>
      <c r="B218" s="604" t="s">
        <v>420</v>
      </c>
      <c r="C218" s="133"/>
      <c r="E218" s="135"/>
      <c r="F218" s="135"/>
      <c r="G218" s="135"/>
    </row>
    <row r="219" spans="1:7" s="115" customFormat="1" ht="12.75">
      <c r="A219" s="132"/>
      <c r="B219" s="604"/>
      <c r="C219" s="133"/>
      <c r="E219" s="135"/>
      <c r="F219" s="135"/>
      <c r="G219" s="135"/>
    </row>
    <row r="220" spans="1:7" s="115" customFormat="1" ht="12.75">
      <c r="A220" s="132"/>
      <c r="B220" s="604"/>
      <c r="C220" s="133"/>
      <c r="E220" s="135"/>
      <c r="F220" s="135"/>
      <c r="G220" s="135"/>
    </row>
    <row r="221" spans="1:7" s="115" customFormat="1" ht="12.75">
      <c r="A221" s="132"/>
      <c r="B221" s="604"/>
      <c r="C221" s="133"/>
      <c r="E221" s="135"/>
      <c r="F221" s="135"/>
      <c r="G221" s="135"/>
    </row>
    <row r="222" spans="1:7" s="115" customFormat="1" ht="12.75">
      <c r="A222" s="132"/>
      <c r="B222" s="604"/>
      <c r="C222" s="133"/>
      <c r="E222" s="135"/>
      <c r="F222" s="135"/>
      <c r="G222" s="135"/>
    </row>
    <row r="223" spans="1:7" s="115" customFormat="1" ht="17.25" customHeight="1">
      <c r="A223" s="132"/>
      <c r="B223" s="604"/>
      <c r="C223" s="133"/>
      <c r="E223" s="135"/>
      <c r="F223" s="135"/>
      <c r="G223" s="135"/>
    </row>
    <row r="224" spans="1:7" s="115" customFormat="1" ht="12.75">
      <c r="A224" s="132"/>
      <c r="B224" s="128" t="s">
        <v>421</v>
      </c>
      <c r="C224" s="133"/>
      <c r="E224" s="135"/>
      <c r="F224" s="135"/>
      <c r="G224" s="135"/>
    </row>
    <row r="225" spans="1:7">
      <c r="A225" s="180"/>
      <c r="B225" s="128"/>
      <c r="C225" s="133"/>
      <c r="E225" s="135"/>
      <c r="F225" s="135"/>
      <c r="G225" s="135"/>
    </row>
    <row r="226" spans="1:7" s="111" customFormat="1" ht="15">
      <c r="A226" s="322"/>
      <c r="B226" s="250" t="s">
        <v>422</v>
      </c>
      <c r="C226" s="324" t="s">
        <v>85</v>
      </c>
      <c r="D226" s="189"/>
      <c r="E226" s="368">
        <v>38</v>
      </c>
      <c r="F226" s="346"/>
      <c r="G226" s="325">
        <f>E226*F226</f>
        <v>0</v>
      </c>
    </row>
    <row r="227" spans="1:7">
      <c r="A227" s="127"/>
      <c r="B227" s="128"/>
      <c r="C227" s="129"/>
      <c r="E227" s="130"/>
      <c r="F227" s="131"/>
      <c r="G227" s="130"/>
    </row>
    <row r="228" spans="1:7">
      <c r="A228" s="127"/>
      <c r="B228" s="128"/>
      <c r="C228" s="129"/>
      <c r="E228" s="130"/>
      <c r="F228" s="131"/>
      <c r="G228" s="130"/>
    </row>
    <row r="229" spans="1:7" s="115" customFormat="1" ht="12.75">
      <c r="A229" s="366" t="s">
        <v>611</v>
      </c>
      <c r="B229" s="604" t="s">
        <v>420</v>
      </c>
      <c r="C229" s="133"/>
      <c r="E229" s="135"/>
      <c r="F229" s="135"/>
      <c r="G229" s="135"/>
    </row>
    <row r="230" spans="1:7" s="115" customFormat="1" ht="12.75">
      <c r="A230" s="132"/>
      <c r="B230" s="604"/>
      <c r="C230" s="133"/>
      <c r="E230" s="135"/>
      <c r="F230" s="135"/>
      <c r="G230" s="135"/>
    </row>
    <row r="231" spans="1:7" s="115" customFormat="1" ht="12.75">
      <c r="A231" s="132"/>
      <c r="B231" s="604"/>
      <c r="C231" s="133"/>
      <c r="E231" s="135"/>
      <c r="F231" s="135"/>
      <c r="G231" s="135"/>
    </row>
    <row r="232" spans="1:7" s="115" customFormat="1" ht="12.75">
      <c r="A232" s="132"/>
      <c r="B232" s="604"/>
      <c r="C232" s="133"/>
      <c r="E232" s="135"/>
      <c r="F232" s="135"/>
      <c r="G232" s="135"/>
    </row>
    <row r="233" spans="1:7" s="115" customFormat="1" ht="12.75">
      <c r="A233" s="132"/>
      <c r="B233" s="604"/>
      <c r="C233" s="133"/>
      <c r="E233" s="135"/>
      <c r="F233" s="135"/>
      <c r="G233" s="135"/>
    </row>
    <row r="234" spans="1:7" s="115" customFormat="1" ht="12.75">
      <c r="A234" s="132"/>
      <c r="B234" s="604"/>
      <c r="C234" s="133"/>
      <c r="E234" s="135"/>
      <c r="F234" s="135"/>
      <c r="G234" s="135"/>
    </row>
    <row r="235" spans="1:7" s="115" customFormat="1" ht="12.75">
      <c r="A235" s="132"/>
      <c r="B235" s="128" t="s">
        <v>421</v>
      </c>
      <c r="C235" s="133"/>
      <c r="E235" s="135"/>
      <c r="F235" s="135"/>
      <c r="G235" s="135"/>
    </row>
    <row r="236" spans="1:7" s="115" customFormat="1" ht="12.75">
      <c r="A236" s="127"/>
      <c r="B236" s="128" t="s">
        <v>181</v>
      </c>
      <c r="C236" s="129"/>
      <c r="E236" s="130"/>
      <c r="F236" s="131"/>
      <c r="G236" s="130"/>
    </row>
    <row r="237" spans="1:7">
      <c r="A237" s="180"/>
      <c r="B237" s="128"/>
      <c r="C237" s="133"/>
      <c r="E237" s="135"/>
      <c r="F237" s="135"/>
      <c r="G237" s="135"/>
    </row>
    <row r="238" spans="1:7" s="111" customFormat="1" ht="15">
      <c r="A238" s="322"/>
      <c r="B238" s="250" t="s">
        <v>423</v>
      </c>
      <c r="C238" s="324" t="s">
        <v>85</v>
      </c>
      <c r="D238" s="189"/>
      <c r="E238" s="368">
        <v>30</v>
      </c>
      <c r="F238" s="346"/>
      <c r="G238" s="325">
        <f>E238*F238</f>
        <v>0</v>
      </c>
    </row>
    <row r="239" spans="1:7">
      <c r="A239" s="127"/>
      <c r="B239" s="128"/>
      <c r="C239" s="129"/>
      <c r="E239" s="130"/>
      <c r="F239" s="131"/>
      <c r="G239" s="130"/>
    </row>
    <row r="240" spans="1:7">
      <c r="A240" s="127"/>
      <c r="B240" s="128"/>
      <c r="C240" s="129"/>
      <c r="E240" s="130"/>
      <c r="F240" s="131"/>
      <c r="G240" s="130"/>
    </row>
    <row r="241" spans="1:7" s="115" customFormat="1" ht="12.75">
      <c r="A241" s="366" t="s">
        <v>612</v>
      </c>
      <c r="B241" s="604" t="s">
        <v>424</v>
      </c>
      <c r="C241" s="133"/>
      <c r="E241" s="135"/>
      <c r="F241" s="135"/>
      <c r="G241" s="135"/>
    </row>
    <row r="242" spans="1:7" s="115" customFormat="1" ht="12.75">
      <c r="A242" s="132"/>
      <c r="B242" s="604"/>
      <c r="C242" s="133"/>
      <c r="E242" s="135"/>
      <c r="F242" s="135"/>
      <c r="G242" s="135"/>
    </row>
    <row r="243" spans="1:7" s="115" customFormat="1" ht="12.75">
      <c r="A243" s="132"/>
      <c r="B243" s="604"/>
      <c r="C243" s="133"/>
      <c r="E243" s="135"/>
      <c r="F243" s="135"/>
      <c r="G243" s="135"/>
    </row>
    <row r="244" spans="1:7" s="115" customFormat="1" ht="12.75">
      <c r="A244" s="132"/>
      <c r="B244" s="604"/>
      <c r="C244" s="133"/>
      <c r="E244" s="135"/>
      <c r="F244" s="135"/>
      <c r="G244" s="135"/>
    </row>
    <row r="245" spans="1:7" s="115" customFormat="1" ht="12.75">
      <c r="A245" s="132"/>
      <c r="B245" s="604"/>
      <c r="C245" s="133"/>
      <c r="E245" s="135"/>
      <c r="F245" s="135"/>
      <c r="G245" s="135"/>
    </row>
    <row r="246" spans="1:7" s="115" customFormat="1" ht="12.75">
      <c r="A246" s="132"/>
      <c r="B246" s="604"/>
      <c r="C246" s="133"/>
      <c r="E246" s="135"/>
      <c r="F246" s="135"/>
      <c r="G246" s="135"/>
    </row>
    <row r="247" spans="1:7" s="115" customFormat="1" ht="12.75">
      <c r="A247" s="132"/>
      <c r="B247" s="604"/>
      <c r="C247" s="133"/>
      <c r="E247" s="135"/>
      <c r="F247" s="135"/>
      <c r="G247" s="135"/>
    </row>
    <row r="248" spans="1:7" s="115" customFormat="1" ht="12.75">
      <c r="A248" s="132"/>
      <c r="B248" s="128" t="s">
        <v>409</v>
      </c>
      <c r="C248" s="133"/>
      <c r="E248" s="135"/>
      <c r="F248" s="135"/>
      <c r="G248" s="135"/>
    </row>
    <row r="249" spans="1:7">
      <c r="A249" s="180"/>
      <c r="B249" s="128"/>
      <c r="C249" s="133"/>
      <c r="E249" s="135"/>
      <c r="F249" s="135"/>
      <c r="G249" s="135"/>
    </row>
    <row r="250" spans="1:7" s="111" customFormat="1" ht="15">
      <c r="A250" s="322"/>
      <c r="B250" s="250" t="s">
        <v>425</v>
      </c>
      <c r="C250" s="324" t="s">
        <v>85</v>
      </c>
      <c r="D250" s="189"/>
      <c r="E250" s="368">
        <v>64</v>
      </c>
      <c r="F250" s="346"/>
      <c r="G250" s="325">
        <f>E250*F250</f>
        <v>0</v>
      </c>
    </row>
    <row r="251" spans="1:7">
      <c r="A251" s="127"/>
      <c r="B251" s="128"/>
      <c r="C251" s="129"/>
      <c r="E251" s="130"/>
      <c r="F251" s="131"/>
      <c r="G251" s="130"/>
    </row>
    <row r="252" spans="1:7">
      <c r="A252" s="127"/>
      <c r="B252" s="128"/>
      <c r="C252" s="129"/>
      <c r="E252" s="130"/>
      <c r="F252" s="131"/>
      <c r="G252" s="130"/>
    </row>
    <row r="253" spans="1:7" s="115" customFormat="1" ht="12.75">
      <c r="A253" s="366" t="s">
        <v>613</v>
      </c>
      <c r="B253" s="604" t="s">
        <v>426</v>
      </c>
      <c r="C253" s="133"/>
      <c r="E253" s="135"/>
      <c r="F253" s="135"/>
      <c r="G253" s="135"/>
    </row>
    <row r="254" spans="1:7" s="115" customFormat="1" ht="12.75">
      <c r="A254" s="132"/>
      <c r="B254" s="604"/>
      <c r="C254" s="133"/>
      <c r="E254" s="135"/>
      <c r="F254" s="135"/>
      <c r="G254" s="135"/>
    </row>
    <row r="255" spans="1:7" s="115" customFormat="1" ht="12.75">
      <c r="A255" s="132"/>
      <c r="B255" s="604"/>
      <c r="C255" s="133"/>
      <c r="E255" s="135"/>
      <c r="F255" s="135"/>
      <c r="G255" s="135"/>
    </row>
    <row r="256" spans="1:7" s="115" customFormat="1" ht="12.75">
      <c r="A256" s="132"/>
      <c r="B256" s="604"/>
      <c r="C256" s="133"/>
      <c r="E256" s="135"/>
      <c r="F256" s="135"/>
      <c r="G256" s="135"/>
    </row>
    <row r="257" spans="1:7" s="115" customFormat="1" ht="12.75">
      <c r="A257" s="132"/>
      <c r="B257" s="604"/>
      <c r="C257" s="133"/>
      <c r="E257" s="135"/>
      <c r="F257" s="135"/>
      <c r="G257" s="135"/>
    </row>
    <row r="258" spans="1:7" s="115" customFormat="1" ht="12.75">
      <c r="A258" s="132"/>
      <c r="B258" s="604"/>
      <c r="C258" s="133"/>
      <c r="E258" s="135"/>
      <c r="F258" s="135"/>
      <c r="G258" s="135"/>
    </row>
    <row r="259" spans="1:7" s="115" customFormat="1" ht="12.75">
      <c r="A259" s="132"/>
      <c r="B259" s="604"/>
      <c r="C259" s="133"/>
      <c r="E259" s="135"/>
      <c r="F259" s="135"/>
      <c r="G259" s="135"/>
    </row>
    <row r="260" spans="1:7" s="115" customFormat="1" ht="12.75">
      <c r="A260" s="132"/>
      <c r="B260" s="604"/>
      <c r="C260" s="133"/>
      <c r="E260" s="135"/>
      <c r="F260" s="135"/>
      <c r="G260" s="135"/>
    </row>
    <row r="261" spans="1:7" s="115" customFormat="1" ht="12.75">
      <c r="A261" s="132"/>
      <c r="B261" s="128" t="s">
        <v>427</v>
      </c>
      <c r="C261" s="133"/>
      <c r="E261" s="135"/>
      <c r="F261" s="135"/>
      <c r="G261" s="135"/>
    </row>
    <row r="262" spans="1:7">
      <c r="A262" s="180"/>
      <c r="B262" s="128"/>
      <c r="C262" s="133"/>
      <c r="E262" s="135"/>
      <c r="F262" s="135"/>
      <c r="G262" s="135"/>
    </row>
    <row r="263" spans="1:7" s="111" customFormat="1" ht="15">
      <c r="A263" s="322"/>
      <c r="B263" s="250" t="s">
        <v>428</v>
      </c>
      <c r="C263" s="324" t="s">
        <v>85</v>
      </c>
      <c r="D263" s="189"/>
      <c r="E263" s="368">
        <v>50</v>
      </c>
      <c r="F263" s="346"/>
      <c r="G263" s="325">
        <f>E263*F263</f>
        <v>0</v>
      </c>
    </row>
    <row r="264" spans="1:7">
      <c r="A264" s="127"/>
      <c r="B264" s="128"/>
      <c r="C264" s="129"/>
      <c r="E264" s="130"/>
      <c r="F264" s="131"/>
      <c r="G264" s="130"/>
    </row>
    <row r="265" spans="1:7">
      <c r="A265" s="127"/>
      <c r="B265" s="128"/>
      <c r="C265" s="129"/>
      <c r="E265" s="130"/>
      <c r="F265" s="131"/>
      <c r="G265" s="130"/>
    </row>
    <row r="266" spans="1:7" s="115" customFormat="1" ht="12.75">
      <c r="A266" s="366" t="s">
        <v>614</v>
      </c>
      <c r="B266" s="604" t="s">
        <v>429</v>
      </c>
      <c r="C266" s="133"/>
      <c r="E266" s="135"/>
      <c r="F266" s="135"/>
      <c r="G266" s="135"/>
    </row>
    <row r="267" spans="1:7" s="115" customFormat="1" ht="12.75">
      <c r="A267" s="132"/>
      <c r="B267" s="604"/>
      <c r="C267" s="133"/>
      <c r="E267" s="135"/>
      <c r="F267" s="135"/>
      <c r="G267" s="135"/>
    </row>
    <row r="268" spans="1:7" s="115" customFormat="1" ht="12.75">
      <c r="A268" s="132"/>
      <c r="B268" s="604"/>
      <c r="C268" s="133"/>
      <c r="E268" s="135"/>
      <c r="F268" s="135"/>
      <c r="G268" s="135"/>
    </row>
    <row r="269" spans="1:7" s="115" customFormat="1" ht="12.75">
      <c r="A269" s="132"/>
      <c r="B269" s="604"/>
      <c r="C269" s="133"/>
      <c r="E269" s="135"/>
      <c r="F269" s="135"/>
      <c r="G269" s="135"/>
    </row>
    <row r="270" spans="1:7" s="115" customFormat="1" ht="12.75">
      <c r="A270" s="132"/>
      <c r="B270" s="604"/>
      <c r="C270" s="133"/>
      <c r="E270" s="135"/>
      <c r="F270" s="135"/>
      <c r="G270" s="135"/>
    </row>
    <row r="271" spans="1:7" s="115" customFormat="1" ht="12.75">
      <c r="A271" s="132"/>
      <c r="B271" s="604"/>
      <c r="C271" s="133"/>
      <c r="E271" s="135"/>
      <c r="F271" s="135"/>
      <c r="G271" s="135"/>
    </row>
    <row r="272" spans="1:7" s="115" customFormat="1" ht="12.75">
      <c r="A272" s="132"/>
      <c r="B272" s="604"/>
      <c r="C272" s="133"/>
      <c r="E272" s="135"/>
      <c r="F272" s="135"/>
      <c r="G272" s="135"/>
    </row>
    <row r="273" spans="1:7" s="115" customFormat="1" ht="12.75">
      <c r="A273" s="132"/>
      <c r="B273" s="604"/>
      <c r="C273" s="133"/>
      <c r="E273" s="135"/>
      <c r="F273" s="135"/>
      <c r="G273" s="135"/>
    </row>
    <row r="274" spans="1:7" s="115" customFormat="1" ht="12.75">
      <c r="A274" s="132"/>
      <c r="B274" s="128" t="s">
        <v>427</v>
      </c>
      <c r="C274" s="133"/>
      <c r="E274" s="135"/>
      <c r="F274" s="135"/>
      <c r="G274" s="135"/>
    </row>
    <row r="275" spans="1:7">
      <c r="A275" s="180"/>
      <c r="B275" s="128"/>
      <c r="C275" s="133"/>
      <c r="E275" s="135"/>
      <c r="F275" s="135"/>
      <c r="G275" s="135"/>
    </row>
    <row r="276" spans="1:7" s="111" customFormat="1" ht="15">
      <c r="A276" s="322"/>
      <c r="B276" s="250" t="s">
        <v>854</v>
      </c>
      <c r="C276" s="324" t="s">
        <v>85</v>
      </c>
      <c r="D276" s="189"/>
      <c r="E276" s="368">
        <v>16</v>
      </c>
      <c r="F276" s="346"/>
      <c r="G276" s="325">
        <f>E276*F276</f>
        <v>0</v>
      </c>
    </row>
    <row r="277" spans="1:7">
      <c r="A277" s="127"/>
      <c r="B277" s="128"/>
      <c r="C277" s="129"/>
      <c r="E277" s="130"/>
      <c r="F277" s="131"/>
      <c r="G277" s="130"/>
    </row>
    <row r="278" spans="1:7">
      <c r="A278" s="127"/>
      <c r="B278" s="128"/>
      <c r="C278" s="129"/>
      <c r="E278" s="130"/>
      <c r="F278" s="131"/>
      <c r="G278" s="130"/>
    </row>
    <row r="279" spans="1:7" ht="14.25" thickBot="1">
      <c r="A279" s="142"/>
      <c r="B279" s="143" t="s">
        <v>430</v>
      </c>
      <c r="C279" s="144"/>
      <c r="E279" s="144"/>
      <c r="F279" s="145"/>
      <c r="G279" s="146">
        <f>SUM(G218:G278)</f>
        <v>0</v>
      </c>
    </row>
    <row r="280" spans="1:7" ht="14.25" thickTop="1">
      <c r="A280" s="173"/>
      <c r="B280" s="174"/>
      <c r="C280" s="175"/>
      <c r="E280" s="175"/>
      <c r="F280" s="176"/>
      <c r="G280" s="175"/>
    </row>
    <row r="282" spans="1:7">
      <c r="A282" s="203"/>
      <c r="B282" s="204"/>
      <c r="C282" s="205"/>
      <c r="D282" s="103"/>
      <c r="E282" s="205"/>
      <c r="F282" s="206"/>
      <c r="G282" s="205"/>
    </row>
    <row r="283" spans="1:7">
      <c r="A283" s="559" t="s">
        <v>869</v>
      </c>
      <c r="B283" s="560" t="s">
        <v>42</v>
      </c>
      <c r="C283" s="561"/>
      <c r="D283" s="561"/>
      <c r="E283" s="561"/>
      <c r="F283" s="562"/>
      <c r="G283" s="297"/>
    </row>
    <row r="284" spans="1:7">
      <c r="A284" s="563"/>
      <c r="B284" s="564"/>
      <c r="C284" s="565"/>
      <c r="D284" s="535"/>
      <c r="E284" s="566"/>
      <c r="F284" s="567"/>
      <c r="G284" s="126"/>
    </row>
    <row r="285" spans="1:7">
      <c r="A285" s="546"/>
      <c r="B285" s="568"/>
      <c r="C285" s="547"/>
      <c r="D285" s="535"/>
      <c r="E285" s="548"/>
      <c r="F285" s="549"/>
      <c r="G285" s="130"/>
    </row>
    <row r="286" spans="1:7">
      <c r="A286" s="546"/>
      <c r="B286" s="533" t="s">
        <v>3</v>
      </c>
      <c r="C286" s="547"/>
      <c r="D286" s="535"/>
      <c r="E286" s="548"/>
      <c r="F286" s="549"/>
      <c r="G286" s="130"/>
    </row>
    <row r="287" spans="1:7" ht="76.5">
      <c r="A287" s="546"/>
      <c r="B287" s="533" t="s">
        <v>55</v>
      </c>
      <c r="C287" s="547"/>
      <c r="D287" s="535"/>
      <c r="E287" s="548"/>
      <c r="F287" s="549"/>
      <c r="G287" s="130"/>
    </row>
    <row r="288" spans="1:7" ht="51">
      <c r="A288" s="546"/>
      <c r="B288" s="533" t="s">
        <v>56</v>
      </c>
      <c r="C288" s="547"/>
      <c r="D288" s="535"/>
      <c r="E288" s="548"/>
      <c r="F288" s="549"/>
      <c r="G288" s="130"/>
    </row>
    <row r="289" spans="1:7" ht="51">
      <c r="A289" s="546"/>
      <c r="B289" s="533" t="s">
        <v>57</v>
      </c>
      <c r="C289" s="547"/>
      <c r="D289" s="535"/>
      <c r="E289" s="548"/>
      <c r="F289" s="549"/>
      <c r="G289" s="130"/>
    </row>
    <row r="290" spans="1:7" ht="76.5">
      <c r="A290" s="546"/>
      <c r="B290" s="533" t="s">
        <v>58</v>
      </c>
      <c r="C290" s="547"/>
      <c r="D290" s="535"/>
      <c r="E290" s="548"/>
      <c r="F290" s="549"/>
      <c r="G290" s="130"/>
    </row>
    <row r="291" spans="1:7" ht="51">
      <c r="A291" s="546"/>
      <c r="B291" s="533" t="s">
        <v>59</v>
      </c>
      <c r="C291" s="547"/>
      <c r="D291" s="535"/>
      <c r="E291" s="548"/>
      <c r="F291" s="549"/>
      <c r="G291" s="130"/>
    </row>
    <row r="292" spans="1:7">
      <c r="A292" s="127"/>
      <c r="B292" s="128"/>
      <c r="C292" s="129"/>
      <c r="E292" s="130"/>
      <c r="F292" s="131"/>
      <c r="G292" s="130"/>
    </row>
    <row r="293" spans="1:7">
      <c r="A293" s="546"/>
      <c r="B293" s="533"/>
      <c r="C293" s="547"/>
      <c r="D293" s="535"/>
      <c r="E293" s="548"/>
      <c r="F293" s="549"/>
      <c r="G293" s="548"/>
    </row>
    <row r="294" spans="1:7" ht="89.25">
      <c r="A294" s="550" t="s">
        <v>872</v>
      </c>
      <c r="B294" s="533" t="s">
        <v>874</v>
      </c>
      <c r="C294" s="534"/>
      <c r="D294" s="535"/>
      <c r="E294" s="536"/>
      <c r="F294" s="536"/>
      <c r="G294" s="536"/>
    </row>
    <row r="295" spans="1:7" hidden="1">
      <c r="A295" s="550"/>
      <c r="B295" s="533"/>
      <c r="C295" s="534"/>
      <c r="D295" s="535"/>
      <c r="E295" s="536"/>
      <c r="F295" s="536"/>
      <c r="G295" s="536"/>
    </row>
    <row r="296" spans="1:7" ht="39" customHeight="1">
      <c r="A296" s="550"/>
      <c r="B296" s="533" t="s">
        <v>331</v>
      </c>
      <c r="C296" s="534"/>
      <c r="D296" s="535"/>
      <c r="E296" s="536"/>
      <c r="F296" s="536"/>
      <c r="G296" s="536"/>
    </row>
    <row r="297" spans="1:7">
      <c r="A297" s="537"/>
      <c r="B297" s="533" t="s">
        <v>873</v>
      </c>
      <c r="C297" s="534"/>
      <c r="D297" s="535"/>
      <c r="E297" s="536"/>
      <c r="F297" s="536"/>
      <c r="G297" s="536"/>
    </row>
    <row r="298" spans="1:7">
      <c r="A298" s="537"/>
      <c r="B298" s="533"/>
      <c r="C298" s="534"/>
      <c r="D298" s="535"/>
      <c r="E298" s="536"/>
      <c r="F298" s="536"/>
      <c r="G298" s="536"/>
    </row>
    <row r="299" spans="1:7" s="111" customFormat="1" ht="12.75">
      <c r="A299" s="539"/>
      <c r="B299" s="551" t="s">
        <v>875</v>
      </c>
      <c r="C299" s="541" t="s">
        <v>67</v>
      </c>
      <c r="D299" s="542"/>
      <c r="E299" s="543">
        <v>265</v>
      </c>
      <c r="F299" s="544"/>
      <c r="G299" s="545">
        <f>E299*F299</f>
        <v>0</v>
      </c>
    </row>
    <row r="300" spans="1:7">
      <c r="A300" s="537"/>
      <c r="B300" s="533"/>
      <c r="C300" s="534"/>
      <c r="D300" s="535"/>
      <c r="E300" s="536"/>
      <c r="F300" s="536"/>
      <c r="G300" s="536"/>
    </row>
    <row r="301" spans="1:7">
      <c r="A301" s="537"/>
      <c r="B301" s="533"/>
      <c r="C301" s="534"/>
      <c r="D301" s="552"/>
      <c r="E301" s="536"/>
      <c r="F301" s="536"/>
      <c r="G301" s="536"/>
    </row>
    <row r="302" spans="1:7" ht="14.25" thickBot="1">
      <c r="A302" s="553"/>
      <c r="B302" s="554" t="s">
        <v>43</v>
      </c>
      <c r="C302" s="555"/>
      <c r="D302" s="556"/>
      <c r="E302" s="555"/>
      <c r="F302" s="557"/>
      <c r="G302" s="558">
        <f>SUM(G283:G301)</f>
        <v>0</v>
      </c>
    </row>
    <row r="303" spans="1:7" ht="14.25" thickTop="1">
      <c r="A303" s="173"/>
      <c r="B303" s="174"/>
      <c r="C303" s="175"/>
      <c r="E303" s="175"/>
      <c r="F303" s="176"/>
      <c r="G303" s="175"/>
    </row>
    <row r="304" spans="1:7">
      <c r="A304" s="127"/>
      <c r="B304" s="128"/>
      <c r="C304" s="129"/>
      <c r="E304" s="130"/>
      <c r="F304" s="131"/>
      <c r="G304" s="130"/>
    </row>
    <row r="306" spans="1:7">
      <c r="A306" s="318" t="s">
        <v>870</v>
      </c>
      <c r="B306" s="326" t="s">
        <v>47</v>
      </c>
      <c r="C306" s="245"/>
      <c r="E306" s="246"/>
      <c r="F306" s="247"/>
      <c r="G306" s="246"/>
    </row>
    <row r="307" spans="1:7">
      <c r="A307" s="127"/>
      <c r="B307" s="128"/>
      <c r="C307" s="129"/>
      <c r="E307" s="130"/>
      <c r="F307" s="131"/>
      <c r="G307" s="130"/>
    </row>
    <row r="308" spans="1:7">
      <c r="A308" s="127"/>
      <c r="B308" s="128"/>
      <c r="C308" s="129"/>
      <c r="E308" s="130"/>
      <c r="F308" s="131"/>
      <c r="G308" s="130"/>
    </row>
    <row r="309" spans="1:7" ht="29.25" customHeight="1">
      <c r="A309" s="366" t="s">
        <v>871</v>
      </c>
      <c r="B309" s="128" t="s">
        <v>282</v>
      </c>
      <c r="C309" s="133"/>
      <c r="E309" s="135"/>
      <c r="F309" s="135"/>
      <c r="G309" s="135"/>
    </row>
    <row r="310" spans="1:7" ht="39">
      <c r="A310" s="132"/>
      <c r="B310" s="127" t="s">
        <v>45</v>
      </c>
      <c r="C310" s="133"/>
      <c r="E310" s="135"/>
      <c r="F310" s="135"/>
      <c r="G310" s="135"/>
    </row>
    <row r="311" spans="1:7">
      <c r="A311" s="132"/>
      <c r="B311" s="128" t="s">
        <v>876</v>
      </c>
      <c r="C311" s="133"/>
      <c r="E311" s="135"/>
      <c r="F311" s="135"/>
      <c r="G311" s="135"/>
    </row>
    <row r="312" spans="1:7">
      <c r="A312" s="132"/>
      <c r="B312" s="128"/>
      <c r="C312" s="133"/>
      <c r="E312" s="135"/>
      <c r="F312" s="135"/>
      <c r="G312" s="135"/>
    </row>
    <row r="313" spans="1:7">
      <c r="A313" s="127"/>
      <c r="B313" s="327" t="s">
        <v>46</v>
      </c>
      <c r="C313" s="328"/>
      <c r="E313" s="328"/>
      <c r="F313" s="328"/>
      <c r="G313" s="141">
        <f>SUM(G5:G311)*10%*0.5</f>
        <v>0</v>
      </c>
    </row>
    <row r="314" spans="1:7">
      <c r="A314" s="127"/>
      <c r="B314" s="128"/>
      <c r="C314" s="129"/>
      <c r="E314" s="130"/>
      <c r="F314" s="131"/>
      <c r="G314" s="130"/>
    </row>
    <row r="315" spans="1:7" ht="14.25" thickBot="1">
      <c r="A315" s="127"/>
      <c r="B315" s="348" t="s">
        <v>448</v>
      </c>
      <c r="C315" s="349"/>
      <c r="E315" s="349"/>
      <c r="F315" s="349"/>
      <c r="G315" s="350">
        <f>SUM(G313:G314)</f>
        <v>0</v>
      </c>
    </row>
    <row r="316" spans="1:7" ht="15" thickTop="1" thickBot="1">
      <c r="A316" s="330"/>
      <c r="B316" s="331"/>
      <c r="C316" s="332"/>
      <c r="E316" s="333"/>
      <c r="F316" s="351"/>
      <c r="G316" s="333"/>
    </row>
    <row r="317" spans="1:7" s="202" customFormat="1" ht="14.25" thickBot="1">
      <c r="A317" s="190"/>
      <c r="B317" s="335" t="s">
        <v>65</v>
      </c>
      <c r="C317" s="192"/>
      <c r="D317" s="111"/>
      <c r="E317" s="192"/>
      <c r="F317" s="193"/>
      <c r="G317" s="194">
        <f>SUM(G5:G316)*0.5</f>
        <v>0</v>
      </c>
    </row>
    <row r="318" spans="1:7">
      <c r="A318" s="173"/>
      <c r="B318" s="174"/>
      <c r="C318" s="175"/>
      <c r="E318" s="175"/>
      <c r="F318" s="176"/>
      <c r="G318" s="175"/>
    </row>
    <row r="320" spans="1:7">
      <c r="G320" s="336"/>
    </row>
  </sheetData>
  <mergeCells count="5">
    <mergeCell ref="B218:B223"/>
    <mergeCell ref="B229:B234"/>
    <mergeCell ref="B241:B247"/>
    <mergeCell ref="B253:B260"/>
    <mergeCell ref="B266:B273"/>
  </mergeCells>
  <pageMargins left="0.9055118110236221" right="0.11811023622047245" top="1.3385826771653544" bottom="0.74803149606299213" header="0.31496062992125984" footer="0.31496062992125984"/>
  <pageSetup paperSize="9" scale="97" orientation="portrait" r:id="rId1"/>
  <headerFooter>
    <oddHeader xml:space="preserve">&amp;C&amp;9POPIS DEL&amp;R&amp;9PZI&amp;11
</oddHeader>
    <oddFooter>&amp;L&amp;A&amp;C&amp;10št. projekta:&amp;"-,Krepko" &amp;11 &amp;RStran &amp;P/&amp;N</oddFooter>
  </headerFooter>
  <rowBreaks count="15" manualBreakCount="15">
    <brk id="25" max="6" man="1"/>
    <brk id="36" max="6" man="1"/>
    <brk id="51" max="6" man="1"/>
    <brk id="75" max="5" man="1"/>
    <brk id="100" max="6" man="1"/>
    <brk id="117" max="6" man="1"/>
    <brk id="131" max="6" man="1"/>
    <brk id="146" max="6" man="1"/>
    <brk id="154" max="5" man="1"/>
    <brk id="175" max="6" man="1"/>
    <brk id="191" max="6" man="1"/>
    <brk id="208" max="6" man="1"/>
    <brk id="251" max="6" man="1"/>
    <brk id="280" max="5" man="1"/>
    <brk id="30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F387-CB39-443B-99F4-2E0D6D1C07A5}">
  <dimension ref="A1:P401"/>
  <sheetViews>
    <sheetView tabSelected="1" view="pageBreakPreview" topLeftCell="A22" zoomScale="75" zoomScaleNormal="100" zoomScaleSheetLayoutView="75" workbookViewId="0">
      <selection activeCell="D29" sqref="D29"/>
    </sheetView>
  </sheetViews>
  <sheetFormatPr defaultRowHeight="12.75"/>
  <cols>
    <col min="1" max="1" width="3.7109375" style="490" customWidth="1"/>
    <col min="2" max="2" width="43" style="405" customWidth="1"/>
    <col min="3" max="3" width="8" style="406" customWidth="1"/>
    <col min="4" max="5" width="12.7109375" style="407" customWidth="1"/>
    <col min="6" max="7" width="9.140625" style="406"/>
    <col min="8" max="8" width="52.140625" style="406" customWidth="1"/>
    <col min="9" max="9" width="51" style="406" customWidth="1"/>
    <col min="10" max="256" width="9.140625" style="406"/>
    <col min="257" max="257" width="3.7109375" style="406" customWidth="1"/>
    <col min="258" max="258" width="43" style="406" customWidth="1"/>
    <col min="259" max="259" width="8" style="406" customWidth="1"/>
    <col min="260" max="261" width="12.7109375" style="406" customWidth="1"/>
    <col min="262" max="263" width="9.140625" style="406"/>
    <col min="264" max="264" width="52.140625" style="406" customWidth="1"/>
    <col min="265" max="265" width="51" style="406" customWidth="1"/>
    <col min="266" max="512" width="9.140625" style="406"/>
    <col min="513" max="513" width="3.7109375" style="406" customWidth="1"/>
    <col min="514" max="514" width="43" style="406" customWidth="1"/>
    <col min="515" max="515" width="8" style="406" customWidth="1"/>
    <col min="516" max="517" width="12.7109375" style="406" customWidth="1"/>
    <col min="518" max="519" width="9.140625" style="406"/>
    <col min="520" max="520" width="52.140625" style="406" customWidth="1"/>
    <col min="521" max="521" width="51" style="406" customWidth="1"/>
    <col min="522" max="768" width="9.140625" style="406"/>
    <col min="769" max="769" width="3.7109375" style="406" customWidth="1"/>
    <col min="770" max="770" width="43" style="406" customWidth="1"/>
    <col min="771" max="771" width="8" style="406" customWidth="1"/>
    <col min="772" max="773" width="12.7109375" style="406" customWidth="1"/>
    <col min="774" max="775" width="9.140625" style="406"/>
    <col min="776" max="776" width="52.140625" style="406" customWidth="1"/>
    <col min="777" max="777" width="51" style="406" customWidth="1"/>
    <col min="778" max="1024" width="9.140625" style="406"/>
    <col min="1025" max="1025" width="3.7109375" style="406" customWidth="1"/>
    <col min="1026" max="1026" width="43" style="406" customWidth="1"/>
    <col min="1027" max="1027" width="8" style="406" customWidth="1"/>
    <col min="1028" max="1029" width="12.7109375" style="406" customWidth="1"/>
    <col min="1030" max="1031" width="9.140625" style="406"/>
    <col min="1032" max="1032" width="52.140625" style="406" customWidth="1"/>
    <col min="1033" max="1033" width="51" style="406" customWidth="1"/>
    <col min="1034" max="1280" width="9.140625" style="406"/>
    <col min="1281" max="1281" width="3.7109375" style="406" customWidth="1"/>
    <col min="1282" max="1282" width="43" style="406" customWidth="1"/>
    <col min="1283" max="1283" width="8" style="406" customWidth="1"/>
    <col min="1284" max="1285" width="12.7109375" style="406" customWidth="1"/>
    <col min="1286" max="1287" width="9.140625" style="406"/>
    <col min="1288" max="1288" width="52.140625" style="406" customWidth="1"/>
    <col min="1289" max="1289" width="51" style="406" customWidth="1"/>
    <col min="1290" max="1536" width="9.140625" style="406"/>
    <col min="1537" max="1537" width="3.7109375" style="406" customWidth="1"/>
    <col min="1538" max="1538" width="43" style="406" customWidth="1"/>
    <col min="1539" max="1539" width="8" style="406" customWidth="1"/>
    <col min="1540" max="1541" width="12.7109375" style="406" customWidth="1"/>
    <col min="1542" max="1543" width="9.140625" style="406"/>
    <col min="1544" max="1544" width="52.140625" style="406" customWidth="1"/>
    <col min="1545" max="1545" width="51" style="406" customWidth="1"/>
    <col min="1546" max="1792" width="9.140625" style="406"/>
    <col min="1793" max="1793" width="3.7109375" style="406" customWidth="1"/>
    <col min="1794" max="1794" width="43" style="406" customWidth="1"/>
    <col min="1795" max="1795" width="8" style="406" customWidth="1"/>
    <col min="1796" max="1797" width="12.7109375" style="406" customWidth="1"/>
    <col min="1798" max="1799" width="9.140625" style="406"/>
    <col min="1800" max="1800" width="52.140625" style="406" customWidth="1"/>
    <col min="1801" max="1801" width="51" style="406" customWidth="1"/>
    <col min="1802" max="2048" width="9.140625" style="406"/>
    <col min="2049" max="2049" width="3.7109375" style="406" customWidth="1"/>
    <col min="2050" max="2050" width="43" style="406" customWidth="1"/>
    <col min="2051" max="2051" width="8" style="406" customWidth="1"/>
    <col min="2052" max="2053" width="12.7109375" style="406" customWidth="1"/>
    <col min="2054" max="2055" width="9.140625" style="406"/>
    <col min="2056" max="2056" width="52.140625" style="406" customWidth="1"/>
    <col min="2057" max="2057" width="51" style="406" customWidth="1"/>
    <col min="2058" max="2304" width="9.140625" style="406"/>
    <col min="2305" max="2305" width="3.7109375" style="406" customWidth="1"/>
    <col min="2306" max="2306" width="43" style="406" customWidth="1"/>
    <col min="2307" max="2307" width="8" style="406" customWidth="1"/>
    <col min="2308" max="2309" width="12.7109375" style="406" customWidth="1"/>
    <col min="2310" max="2311" width="9.140625" style="406"/>
    <col min="2312" max="2312" width="52.140625" style="406" customWidth="1"/>
    <col min="2313" max="2313" width="51" style="406" customWidth="1"/>
    <col min="2314" max="2560" width="9.140625" style="406"/>
    <col min="2561" max="2561" width="3.7109375" style="406" customWidth="1"/>
    <col min="2562" max="2562" width="43" style="406" customWidth="1"/>
    <col min="2563" max="2563" width="8" style="406" customWidth="1"/>
    <col min="2564" max="2565" width="12.7109375" style="406" customWidth="1"/>
    <col min="2566" max="2567" width="9.140625" style="406"/>
    <col min="2568" max="2568" width="52.140625" style="406" customWidth="1"/>
    <col min="2569" max="2569" width="51" style="406" customWidth="1"/>
    <col min="2570" max="2816" width="9.140625" style="406"/>
    <col min="2817" max="2817" width="3.7109375" style="406" customWidth="1"/>
    <col min="2818" max="2818" width="43" style="406" customWidth="1"/>
    <col min="2819" max="2819" width="8" style="406" customWidth="1"/>
    <col min="2820" max="2821" width="12.7109375" style="406" customWidth="1"/>
    <col min="2822" max="2823" width="9.140625" style="406"/>
    <col min="2824" max="2824" width="52.140625" style="406" customWidth="1"/>
    <col min="2825" max="2825" width="51" style="406" customWidth="1"/>
    <col min="2826" max="3072" width="9.140625" style="406"/>
    <col min="3073" max="3073" width="3.7109375" style="406" customWidth="1"/>
    <col min="3074" max="3074" width="43" style="406" customWidth="1"/>
    <col min="3075" max="3075" width="8" style="406" customWidth="1"/>
    <col min="3076" max="3077" width="12.7109375" style="406" customWidth="1"/>
    <col min="3078" max="3079" width="9.140625" style="406"/>
    <col min="3080" max="3080" width="52.140625" style="406" customWidth="1"/>
    <col min="3081" max="3081" width="51" style="406" customWidth="1"/>
    <col min="3082" max="3328" width="9.140625" style="406"/>
    <col min="3329" max="3329" width="3.7109375" style="406" customWidth="1"/>
    <col min="3330" max="3330" width="43" style="406" customWidth="1"/>
    <col min="3331" max="3331" width="8" style="406" customWidth="1"/>
    <col min="3332" max="3333" width="12.7109375" style="406" customWidth="1"/>
    <col min="3334" max="3335" width="9.140625" style="406"/>
    <col min="3336" max="3336" width="52.140625" style="406" customWidth="1"/>
    <col min="3337" max="3337" width="51" style="406" customWidth="1"/>
    <col min="3338" max="3584" width="9.140625" style="406"/>
    <col min="3585" max="3585" width="3.7109375" style="406" customWidth="1"/>
    <col min="3586" max="3586" width="43" style="406" customWidth="1"/>
    <col min="3587" max="3587" width="8" style="406" customWidth="1"/>
    <col min="3588" max="3589" width="12.7109375" style="406" customWidth="1"/>
    <col min="3590" max="3591" width="9.140625" style="406"/>
    <col min="3592" max="3592" width="52.140625" style="406" customWidth="1"/>
    <col min="3593" max="3593" width="51" style="406" customWidth="1"/>
    <col min="3594" max="3840" width="9.140625" style="406"/>
    <col min="3841" max="3841" width="3.7109375" style="406" customWidth="1"/>
    <col min="3842" max="3842" width="43" style="406" customWidth="1"/>
    <col min="3843" max="3843" width="8" style="406" customWidth="1"/>
    <col min="3844" max="3845" width="12.7109375" style="406" customWidth="1"/>
    <col min="3846" max="3847" width="9.140625" style="406"/>
    <col min="3848" max="3848" width="52.140625" style="406" customWidth="1"/>
    <col min="3849" max="3849" width="51" style="406" customWidth="1"/>
    <col min="3850" max="4096" width="9.140625" style="406"/>
    <col min="4097" max="4097" width="3.7109375" style="406" customWidth="1"/>
    <col min="4098" max="4098" width="43" style="406" customWidth="1"/>
    <col min="4099" max="4099" width="8" style="406" customWidth="1"/>
    <col min="4100" max="4101" width="12.7109375" style="406" customWidth="1"/>
    <col min="4102" max="4103" width="9.140625" style="406"/>
    <col min="4104" max="4104" width="52.140625" style="406" customWidth="1"/>
    <col min="4105" max="4105" width="51" style="406" customWidth="1"/>
    <col min="4106" max="4352" width="9.140625" style="406"/>
    <col min="4353" max="4353" width="3.7109375" style="406" customWidth="1"/>
    <col min="4354" max="4354" width="43" style="406" customWidth="1"/>
    <col min="4355" max="4355" width="8" style="406" customWidth="1"/>
    <col min="4356" max="4357" width="12.7109375" style="406" customWidth="1"/>
    <col min="4358" max="4359" width="9.140625" style="406"/>
    <col min="4360" max="4360" width="52.140625" style="406" customWidth="1"/>
    <col min="4361" max="4361" width="51" style="406" customWidth="1"/>
    <col min="4362" max="4608" width="9.140625" style="406"/>
    <col min="4609" max="4609" width="3.7109375" style="406" customWidth="1"/>
    <col min="4610" max="4610" width="43" style="406" customWidth="1"/>
    <col min="4611" max="4611" width="8" style="406" customWidth="1"/>
    <col min="4612" max="4613" width="12.7109375" style="406" customWidth="1"/>
    <col min="4614" max="4615" width="9.140625" style="406"/>
    <col min="4616" max="4616" width="52.140625" style="406" customWidth="1"/>
    <col min="4617" max="4617" width="51" style="406" customWidth="1"/>
    <col min="4618" max="4864" width="9.140625" style="406"/>
    <col min="4865" max="4865" width="3.7109375" style="406" customWidth="1"/>
    <col min="4866" max="4866" width="43" style="406" customWidth="1"/>
    <col min="4867" max="4867" width="8" style="406" customWidth="1"/>
    <col min="4868" max="4869" width="12.7109375" style="406" customWidth="1"/>
    <col min="4870" max="4871" width="9.140625" style="406"/>
    <col min="4872" max="4872" width="52.140625" style="406" customWidth="1"/>
    <col min="4873" max="4873" width="51" style="406" customWidth="1"/>
    <col min="4874" max="5120" width="9.140625" style="406"/>
    <col min="5121" max="5121" width="3.7109375" style="406" customWidth="1"/>
    <col min="5122" max="5122" width="43" style="406" customWidth="1"/>
    <col min="5123" max="5123" width="8" style="406" customWidth="1"/>
    <col min="5124" max="5125" width="12.7109375" style="406" customWidth="1"/>
    <col min="5126" max="5127" width="9.140625" style="406"/>
    <col min="5128" max="5128" width="52.140625" style="406" customWidth="1"/>
    <col min="5129" max="5129" width="51" style="406" customWidth="1"/>
    <col min="5130" max="5376" width="9.140625" style="406"/>
    <col min="5377" max="5377" width="3.7109375" style="406" customWidth="1"/>
    <col min="5378" max="5378" width="43" style="406" customWidth="1"/>
    <col min="5379" max="5379" width="8" style="406" customWidth="1"/>
    <col min="5380" max="5381" width="12.7109375" style="406" customWidth="1"/>
    <col min="5382" max="5383" width="9.140625" style="406"/>
    <col min="5384" max="5384" width="52.140625" style="406" customWidth="1"/>
    <col min="5385" max="5385" width="51" style="406" customWidth="1"/>
    <col min="5386" max="5632" width="9.140625" style="406"/>
    <col min="5633" max="5633" width="3.7109375" style="406" customWidth="1"/>
    <col min="5634" max="5634" width="43" style="406" customWidth="1"/>
    <col min="5635" max="5635" width="8" style="406" customWidth="1"/>
    <col min="5636" max="5637" width="12.7109375" style="406" customWidth="1"/>
    <col min="5638" max="5639" width="9.140625" style="406"/>
    <col min="5640" max="5640" width="52.140625" style="406" customWidth="1"/>
    <col min="5641" max="5641" width="51" style="406" customWidth="1"/>
    <col min="5642" max="5888" width="9.140625" style="406"/>
    <col min="5889" max="5889" width="3.7109375" style="406" customWidth="1"/>
    <col min="5890" max="5890" width="43" style="406" customWidth="1"/>
    <col min="5891" max="5891" width="8" style="406" customWidth="1"/>
    <col min="5892" max="5893" width="12.7109375" style="406" customWidth="1"/>
    <col min="5894" max="5895" width="9.140625" style="406"/>
    <col min="5896" max="5896" width="52.140625" style="406" customWidth="1"/>
    <col min="5897" max="5897" width="51" style="406" customWidth="1"/>
    <col min="5898" max="6144" width="9.140625" style="406"/>
    <col min="6145" max="6145" width="3.7109375" style="406" customWidth="1"/>
    <col min="6146" max="6146" width="43" style="406" customWidth="1"/>
    <col min="6147" max="6147" width="8" style="406" customWidth="1"/>
    <col min="6148" max="6149" width="12.7109375" style="406" customWidth="1"/>
    <col min="6150" max="6151" width="9.140625" style="406"/>
    <col min="6152" max="6152" width="52.140625" style="406" customWidth="1"/>
    <col min="6153" max="6153" width="51" style="406" customWidth="1"/>
    <col min="6154" max="6400" width="9.140625" style="406"/>
    <col min="6401" max="6401" width="3.7109375" style="406" customWidth="1"/>
    <col min="6402" max="6402" width="43" style="406" customWidth="1"/>
    <col min="6403" max="6403" width="8" style="406" customWidth="1"/>
    <col min="6404" max="6405" width="12.7109375" style="406" customWidth="1"/>
    <col min="6406" max="6407" width="9.140625" style="406"/>
    <col min="6408" max="6408" width="52.140625" style="406" customWidth="1"/>
    <col min="6409" max="6409" width="51" style="406" customWidth="1"/>
    <col min="6410" max="6656" width="9.140625" style="406"/>
    <col min="6657" max="6657" width="3.7109375" style="406" customWidth="1"/>
    <col min="6658" max="6658" width="43" style="406" customWidth="1"/>
    <col min="6659" max="6659" width="8" style="406" customWidth="1"/>
    <col min="6660" max="6661" width="12.7109375" style="406" customWidth="1"/>
    <col min="6662" max="6663" width="9.140625" style="406"/>
    <col min="6664" max="6664" width="52.140625" style="406" customWidth="1"/>
    <col min="6665" max="6665" width="51" style="406" customWidth="1"/>
    <col min="6666" max="6912" width="9.140625" style="406"/>
    <col min="6913" max="6913" width="3.7109375" style="406" customWidth="1"/>
    <col min="6914" max="6914" width="43" style="406" customWidth="1"/>
    <col min="6915" max="6915" width="8" style="406" customWidth="1"/>
    <col min="6916" max="6917" width="12.7109375" style="406" customWidth="1"/>
    <col min="6918" max="6919" width="9.140625" style="406"/>
    <col min="6920" max="6920" width="52.140625" style="406" customWidth="1"/>
    <col min="6921" max="6921" width="51" style="406" customWidth="1"/>
    <col min="6922" max="7168" width="9.140625" style="406"/>
    <col min="7169" max="7169" width="3.7109375" style="406" customWidth="1"/>
    <col min="7170" max="7170" width="43" style="406" customWidth="1"/>
    <col min="7171" max="7171" width="8" style="406" customWidth="1"/>
    <col min="7172" max="7173" width="12.7109375" style="406" customWidth="1"/>
    <col min="7174" max="7175" width="9.140625" style="406"/>
    <col min="7176" max="7176" width="52.140625" style="406" customWidth="1"/>
    <col min="7177" max="7177" width="51" style="406" customWidth="1"/>
    <col min="7178" max="7424" width="9.140625" style="406"/>
    <col min="7425" max="7425" width="3.7109375" style="406" customWidth="1"/>
    <col min="7426" max="7426" width="43" style="406" customWidth="1"/>
    <col min="7427" max="7427" width="8" style="406" customWidth="1"/>
    <col min="7428" max="7429" width="12.7109375" style="406" customWidth="1"/>
    <col min="7430" max="7431" width="9.140625" style="406"/>
    <col min="7432" max="7432" width="52.140625" style="406" customWidth="1"/>
    <col min="7433" max="7433" width="51" style="406" customWidth="1"/>
    <col min="7434" max="7680" width="9.140625" style="406"/>
    <col min="7681" max="7681" width="3.7109375" style="406" customWidth="1"/>
    <col min="7682" max="7682" width="43" style="406" customWidth="1"/>
    <col min="7683" max="7683" width="8" style="406" customWidth="1"/>
    <col min="7684" max="7685" width="12.7109375" style="406" customWidth="1"/>
    <col min="7686" max="7687" width="9.140625" style="406"/>
    <col min="7688" max="7688" width="52.140625" style="406" customWidth="1"/>
    <col min="7689" max="7689" width="51" style="406" customWidth="1"/>
    <col min="7690" max="7936" width="9.140625" style="406"/>
    <col min="7937" max="7937" width="3.7109375" style="406" customWidth="1"/>
    <col min="7938" max="7938" width="43" style="406" customWidth="1"/>
    <col min="7939" max="7939" width="8" style="406" customWidth="1"/>
    <col min="7940" max="7941" width="12.7109375" style="406" customWidth="1"/>
    <col min="7942" max="7943" width="9.140625" style="406"/>
    <col min="7944" max="7944" width="52.140625" style="406" customWidth="1"/>
    <col min="7945" max="7945" width="51" style="406" customWidth="1"/>
    <col min="7946" max="8192" width="9.140625" style="406"/>
    <col min="8193" max="8193" width="3.7109375" style="406" customWidth="1"/>
    <col min="8194" max="8194" width="43" style="406" customWidth="1"/>
    <col min="8195" max="8195" width="8" style="406" customWidth="1"/>
    <col min="8196" max="8197" width="12.7109375" style="406" customWidth="1"/>
    <col min="8198" max="8199" width="9.140625" style="406"/>
    <col min="8200" max="8200" width="52.140625" style="406" customWidth="1"/>
    <col min="8201" max="8201" width="51" style="406" customWidth="1"/>
    <col min="8202" max="8448" width="9.140625" style="406"/>
    <col min="8449" max="8449" width="3.7109375" style="406" customWidth="1"/>
    <col min="8450" max="8450" width="43" style="406" customWidth="1"/>
    <col min="8451" max="8451" width="8" style="406" customWidth="1"/>
    <col min="8452" max="8453" width="12.7109375" style="406" customWidth="1"/>
    <col min="8454" max="8455" width="9.140625" style="406"/>
    <col min="8456" max="8456" width="52.140625" style="406" customWidth="1"/>
    <col min="8457" max="8457" width="51" style="406" customWidth="1"/>
    <col min="8458" max="8704" width="9.140625" style="406"/>
    <col min="8705" max="8705" width="3.7109375" style="406" customWidth="1"/>
    <col min="8706" max="8706" width="43" style="406" customWidth="1"/>
    <col min="8707" max="8707" width="8" style="406" customWidth="1"/>
    <col min="8708" max="8709" width="12.7109375" style="406" customWidth="1"/>
    <col min="8710" max="8711" width="9.140625" style="406"/>
    <col min="8712" max="8712" width="52.140625" style="406" customWidth="1"/>
    <col min="8713" max="8713" width="51" style="406" customWidth="1"/>
    <col min="8714" max="8960" width="9.140625" style="406"/>
    <col min="8961" max="8961" width="3.7109375" style="406" customWidth="1"/>
    <col min="8962" max="8962" width="43" style="406" customWidth="1"/>
    <col min="8963" max="8963" width="8" style="406" customWidth="1"/>
    <col min="8964" max="8965" width="12.7109375" style="406" customWidth="1"/>
    <col min="8966" max="8967" width="9.140625" style="406"/>
    <col min="8968" max="8968" width="52.140625" style="406" customWidth="1"/>
    <col min="8969" max="8969" width="51" style="406" customWidth="1"/>
    <col min="8970" max="9216" width="9.140625" style="406"/>
    <col min="9217" max="9217" width="3.7109375" style="406" customWidth="1"/>
    <col min="9218" max="9218" width="43" style="406" customWidth="1"/>
    <col min="9219" max="9219" width="8" style="406" customWidth="1"/>
    <col min="9220" max="9221" width="12.7109375" style="406" customWidth="1"/>
    <col min="9222" max="9223" width="9.140625" style="406"/>
    <col min="9224" max="9224" width="52.140625" style="406" customWidth="1"/>
    <col min="9225" max="9225" width="51" style="406" customWidth="1"/>
    <col min="9226" max="9472" width="9.140625" style="406"/>
    <col min="9473" max="9473" width="3.7109375" style="406" customWidth="1"/>
    <col min="9474" max="9474" width="43" style="406" customWidth="1"/>
    <col min="9475" max="9475" width="8" style="406" customWidth="1"/>
    <col min="9476" max="9477" width="12.7109375" style="406" customWidth="1"/>
    <col min="9478" max="9479" width="9.140625" style="406"/>
    <col min="9480" max="9480" width="52.140625" style="406" customWidth="1"/>
    <col min="9481" max="9481" width="51" style="406" customWidth="1"/>
    <col min="9482" max="9728" width="9.140625" style="406"/>
    <col min="9729" max="9729" width="3.7109375" style="406" customWidth="1"/>
    <col min="9730" max="9730" width="43" style="406" customWidth="1"/>
    <col min="9731" max="9731" width="8" style="406" customWidth="1"/>
    <col min="9732" max="9733" width="12.7109375" style="406" customWidth="1"/>
    <col min="9734" max="9735" width="9.140625" style="406"/>
    <col min="9736" max="9736" width="52.140625" style="406" customWidth="1"/>
    <col min="9737" max="9737" width="51" style="406" customWidth="1"/>
    <col min="9738" max="9984" width="9.140625" style="406"/>
    <col min="9985" max="9985" width="3.7109375" style="406" customWidth="1"/>
    <col min="9986" max="9986" width="43" style="406" customWidth="1"/>
    <col min="9987" max="9987" width="8" style="406" customWidth="1"/>
    <col min="9988" max="9989" width="12.7109375" style="406" customWidth="1"/>
    <col min="9990" max="9991" width="9.140625" style="406"/>
    <col min="9992" max="9992" width="52.140625" style="406" customWidth="1"/>
    <col min="9993" max="9993" width="51" style="406" customWidth="1"/>
    <col min="9994" max="10240" width="9.140625" style="406"/>
    <col min="10241" max="10241" width="3.7109375" style="406" customWidth="1"/>
    <col min="10242" max="10242" width="43" style="406" customWidth="1"/>
    <col min="10243" max="10243" width="8" style="406" customWidth="1"/>
    <col min="10244" max="10245" width="12.7109375" style="406" customWidth="1"/>
    <col min="10246" max="10247" width="9.140625" style="406"/>
    <col min="10248" max="10248" width="52.140625" style="406" customWidth="1"/>
    <col min="10249" max="10249" width="51" style="406" customWidth="1"/>
    <col min="10250" max="10496" width="9.140625" style="406"/>
    <col min="10497" max="10497" width="3.7109375" style="406" customWidth="1"/>
    <col min="10498" max="10498" width="43" style="406" customWidth="1"/>
    <col min="10499" max="10499" width="8" style="406" customWidth="1"/>
    <col min="10500" max="10501" width="12.7109375" style="406" customWidth="1"/>
    <col min="10502" max="10503" width="9.140625" style="406"/>
    <col min="10504" max="10504" width="52.140625" style="406" customWidth="1"/>
    <col min="10505" max="10505" width="51" style="406" customWidth="1"/>
    <col min="10506" max="10752" width="9.140625" style="406"/>
    <col min="10753" max="10753" width="3.7109375" style="406" customWidth="1"/>
    <col min="10754" max="10754" width="43" style="406" customWidth="1"/>
    <col min="10755" max="10755" width="8" style="406" customWidth="1"/>
    <col min="10756" max="10757" width="12.7109375" style="406" customWidth="1"/>
    <col min="10758" max="10759" width="9.140625" style="406"/>
    <col min="10760" max="10760" width="52.140625" style="406" customWidth="1"/>
    <col min="10761" max="10761" width="51" style="406" customWidth="1"/>
    <col min="10762" max="11008" width="9.140625" style="406"/>
    <col min="11009" max="11009" width="3.7109375" style="406" customWidth="1"/>
    <col min="11010" max="11010" width="43" style="406" customWidth="1"/>
    <col min="11011" max="11011" width="8" style="406" customWidth="1"/>
    <col min="11012" max="11013" width="12.7109375" style="406" customWidth="1"/>
    <col min="11014" max="11015" width="9.140625" style="406"/>
    <col min="11016" max="11016" width="52.140625" style="406" customWidth="1"/>
    <col min="11017" max="11017" width="51" style="406" customWidth="1"/>
    <col min="11018" max="11264" width="9.140625" style="406"/>
    <col min="11265" max="11265" width="3.7109375" style="406" customWidth="1"/>
    <col min="11266" max="11266" width="43" style="406" customWidth="1"/>
    <col min="11267" max="11267" width="8" style="406" customWidth="1"/>
    <col min="11268" max="11269" width="12.7109375" style="406" customWidth="1"/>
    <col min="11270" max="11271" width="9.140625" style="406"/>
    <col min="11272" max="11272" width="52.140625" style="406" customWidth="1"/>
    <col min="11273" max="11273" width="51" style="406" customWidth="1"/>
    <col min="11274" max="11520" width="9.140625" style="406"/>
    <col min="11521" max="11521" width="3.7109375" style="406" customWidth="1"/>
    <col min="11522" max="11522" width="43" style="406" customWidth="1"/>
    <col min="11523" max="11523" width="8" style="406" customWidth="1"/>
    <col min="11524" max="11525" width="12.7109375" style="406" customWidth="1"/>
    <col min="11526" max="11527" width="9.140625" style="406"/>
    <col min="11528" max="11528" width="52.140625" style="406" customWidth="1"/>
    <col min="11529" max="11529" width="51" style="406" customWidth="1"/>
    <col min="11530" max="11776" width="9.140625" style="406"/>
    <col min="11777" max="11777" width="3.7109375" style="406" customWidth="1"/>
    <col min="11778" max="11778" width="43" style="406" customWidth="1"/>
    <col min="11779" max="11779" width="8" style="406" customWidth="1"/>
    <col min="11780" max="11781" width="12.7109375" style="406" customWidth="1"/>
    <col min="11782" max="11783" width="9.140625" style="406"/>
    <col min="11784" max="11784" width="52.140625" style="406" customWidth="1"/>
    <col min="11785" max="11785" width="51" style="406" customWidth="1"/>
    <col min="11786" max="12032" width="9.140625" style="406"/>
    <col min="12033" max="12033" width="3.7109375" style="406" customWidth="1"/>
    <col min="12034" max="12034" width="43" style="406" customWidth="1"/>
    <col min="12035" max="12035" width="8" style="406" customWidth="1"/>
    <col min="12036" max="12037" width="12.7109375" style="406" customWidth="1"/>
    <col min="12038" max="12039" width="9.140625" style="406"/>
    <col min="12040" max="12040" width="52.140625" style="406" customWidth="1"/>
    <col min="12041" max="12041" width="51" style="406" customWidth="1"/>
    <col min="12042" max="12288" width="9.140625" style="406"/>
    <col min="12289" max="12289" width="3.7109375" style="406" customWidth="1"/>
    <col min="12290" max="12290" width="43" style="406" customWidth="1"/>
    <col min="12291" max="12291" width="8" style="406" customWidth="1"/>
    <col min="12292" max="12293" width="12.7109375" style="406" customWidth="1"/>
    <col min="12294" max="12295" width="9.140625" style="406"/>
    <col min="12296" max="12296" width="52.140625" style="406" customWidth="1"/>
    <col min="12297" max="12297" width="51" style="406" customWidth="1"/>
    <col min="12298" max="12544" width="9.140625" style="406"/>
    <col min="12545" max="12545" width="3.7109375" style="406" customWidth="1"/>
    <col min="12546" max="12546" width="43" style="406" customWidth="1"/>
    <col min="12547" max="12547" width="8" style="406" customWidth="1"/>
    <col min="12548" max="12549" width="12.7109375" style="406" customWidth="1"/>
    <col min="12550" max="12551" width="9.140625" style="406"/>
    <col min="12552" max="12552" width="52.140625" style="406" customWidth="1"/>
    <col min="12553" max="12553" width="51" style="406" customWidth="1"/>
    <col min="12554" max="12800" width="9.140625" style="406"/>
    <col min="12801" max="12801" width="3.7109375" style="406" customWidth="1"/>
    <col min="12802" max="12802" width="43" style="406" customWidth="1"/>
    <col min="12803" max="12803" width="8" style="406" customWidth="1"/>
    <col min="12804" max="12805" width="12.7109375" style="406" customWidth="1"/>
    <col min="12806" max="12807" width="9.140625" style="406"/>
    <col min="12808" max="12808" width="52.140625" style="406" customWidth="1"/>
    <col min="12809" max="12809" width="51" style="406" customWidth="1"/>
    <col min="12810" max="13056" width="9.140625" style="406"/>
    <col min="13057" max="13057" width="3.7109375" style="406" customWidth="1"/>
    <col min="13058" max="13058" width="43" style="406" customWidth="1"/>
    <col min="13059" max="13059" width="8" style="406" customWidth="1"/>
    <col min="13060" max="13061" width="12.7109375" style="406" customWidth="1"/>
    <col min="13062" max="13063" width="9.140625" style="406"/>
    <col min="13064" max="13064" width="52.140625" style="406" customWidth="1"/>
    <col min="13065" max="13065" width="51" style="406" customWidth="1"/>
    <col min="13066" max="13312" width="9.140625" style="406"/>
    <col min="13313" max="13313" width="3.7109375" style="406" customWidth="1"/>
    <col min="13314" max="13314" width="43" style="406" customWidth="1"/>
    <col min="13315" max="13315" width="8" style="406" customWidth="1"/>
    <col min="13316" max="13317" width="12.7109375" style="406" customWidth="1"/>
    <col min="13318" max="13319" width="9.140625" style="406"/>
    <col min="13320" max="13320" width="52.140625" style="406" customWidth="1"/>
    <col min="13321" max="13321" width="51" style="406" customWidth="1"/>
    <col min="13322" max="13568" width="9.140625" style="406"/>
    <col min="13569" max="13569" width="3.7109375" style="406" customWidth="1"/>
    <col min="13570" max="13570" width="43" style="406" customWidth="1"/>
    <col min="13571" max="13571" width="8" style="406" customWidth="1"/>
    <col min="13572" max="13573" width="12.7109375" style="406" customWidth="1"/>
    <col min="13574" max="13575" width="9.140625" style="406"/>
    <col min="13576" max="13576" width="52.140625" style="406" customWidth="1"/>
    <col min="13577" max="13577" width="51" style="406" customWidth="1"/>
    <col min="13578" max="13824" width="9.140625" style="406"/>
    <col min="13825" max="13825" width="3.7109375" style="406" customWidth="1"/>
    <col min="13826" max="13826" width="43" style="406" customWidth="1"/>
    <col min="13827" max="13827" width="8" style="406" customWidth="1"/>
    <col min="13828" max="13829" width="12.7109375" style="406" customWidth="1"/>
    <col min="13830" max="13831" width="9.140625" style="406"/>
    <col min="13832" max="13832" width="52.140625" style="406" customWidth="1"/>
    <col min="13833" max="13833" width="51" style="406" customWidth="1"/>
    <col min="13834" max="14080" width="9.140625" style="406"/>
    <col min="14081" max="14081" width="3.7109375" style="406" customWidth="1"/>
    <col min="14082" max="14082" width="43" style="406" customWidth="1"/>
    <col min="14083" max="14083" width="8" style="406" customWidth="1"/>
    <col min="14084" max="14085" width="12.7109375" style="406" customWidth="1"/>
    <col min="14086" max="14087" width="9.140625" style="406"/>
    <col min="14088" max="14088" width="52.140625" style="406" customWidth="1"/>
    <col min="14089" max="14089" width="51" style="406" customWidth="1"/>
    <col min="14090" max="14336" width="9.140625" style="406"/>
    <col min="14337" max="14337" width="3.7109375" style="406" customWidth="1"/>
    <col min="14338" max="14338" width="43" style="406" customWidth="1"/>
    <col min="14339" max="14339" width="8" style="406" customWidth="1"/>
    <col min="14340" max="14341" width="12.7109375" style="406" customWidth="1"/>
    <col min="14342" max="14343" width="9.140625" style="406"/>
    <col min="14344" max="14344" width="52.140625" style="406" customWidth="1"/>
    <col min="14345" max="14345" width="51" style="406" customWidth="1"/>
    <col min="14346" max="14592" width="9.140625" style="406"/>
    <col min="14593" max="14593" width="3.7109375" style="406" customWidth="1"/>
    <col min="14594" max="14594" width="43" style="406" customWidth="1"/>
    <col min="14595" max="14595" width="8" style="406" customWidth="1"/>
    <col min="14596" max="14597" width="12.7109375" style="406" customWidth="1"/>
    <col min="14598" max="14599" width="9.140625" style="406"/>
    <col min="14600" max="14600" width="52.140625" style="406" customWidth="1"/>
    <col min="14601" max="14601" width="51" style="406" customWidth="1"/>
    <col min="14602" max="14848" width="9.140625" style="406"/>
    <col min="14849" max="14849" width="3.7109375" style="406" customWidth="1"/>
    <col min="14850" max="14850" width="43" style="406" customWidth="1"/>
    <col min="14851" max="14851" width="8" style="406" customWidth="1"/>
    <col min="14852" max="14853" width="12.7109375" style="406" customWidth="1"/>
    <col min="14854" max="14855" width="9.140625" style="406"/>
    <col min="14856" max="14856" width="52.140625" style="406" customWidth="1"/>
    <col min="14857" max="14857" width="51" style="406" customWidth="1"/>
    <col min="14858" max="15104" width="9.140625" style="406"/>
    <col min="15105" max="15105" width="3.7109375" style="406" customWidth="1"/>
    <col min="15106" max="15106" width="43" style="406" customWidth="1"/>
    <col min="15107" max="15107" width="8" style="406" customWidth="1"/>
    <col min="15108" max="15109" width="12.7109375" style="406" customWidth="1"/>
    <col min="15110" max="15111" width="9.140625" style="406"/>
    <col min="15112" max="15112" width="52.140625" style="406" customWidth="1"/>
    <col min="15113" max="15113" width="51" style="406" customWidth="1"/>
    <col min="15114" max="15360" width="9.140625" style="406"/>
    <col min="15361" max="15361" width="3.7109375" style="406" customWidth="1"/>
    <col min="15362" max="15362" width="43" style="406" customWidth="1"/>
    <col min="15363" max="15363" width="8" style="406" customWidth="1"/>
    <col min="15364" max="15365" width="12.7109375" style="406" customWidth="1"/>
    <col min="15366" max="15367" width="9.140625" style="406"/>
    <col min="15368" max="15368" width="52.140625" style="406" customWidth="1"/>
    <col min="15369" max="15369" width="51" style="406" customWidth="1"/>
    <col min="15370" max="15616" width="9.140625" style="406"/>
    <col min="15617" max="15617" width="3.7109375" style="406" customWidth="1"/>
    <col min="15618" max="15618" width="43" style="406" customWidth="1"/>
    <col min="15619" max="15619" width="8" style="406" customWidth="1"/>
    <col min="15620" max="15621" width="12.7109375" style="406" customWidth="1"/>
    <col min="15622" max="15623" width="9.140625" style="406"/>
    <col min="15624" max="15624" width="52.140625" style="406" customWidth="1"/>
    <col min="15625" max="15625" width="51" style="406" customWidth="1"/>
    <col min="15626" max="15872" width="9.140625" style="406"/>
    <col min="15873" max="15873" width="3.7109375" style="406" customWidth="1"/>
    <col min="15874" max="15874" width="43" style="406" customWidth="1"/>
    <col min="15875" max="15875" width="8" style="406" customWidth="1"/>
    <col min="15876" max="15877" width="12.7109375" style="406" customWidth="1"/>
    <col min="15878" max="15879" width="9.140625" style="406"/>
    <col min="15880" max="15880" width="52.140625" style="406" customWidth="1"/>
    <col min="15881" max="15881" width="51" style="406" customWidth="1"/>
    <col min="15882" max="16128" width="9.140625" style="406"/>
    <col min="16129" max="16129" width="3.7109375" style="406" customWidth="1"/>
    <col min="16130" max="16130" width="43" style="406" customWidth="1"/>
    <col min="16131" max="16131" width="8" style="406" customWidth="1"/>
    <col min="16132" max="16133" width="12.7109375" style="406" customWidth="1"/>
    <col min="16134" max="16135" width="9.140625" style="406"/>
    <col min="16136" max="16136" width="52.140625" style="406" customWidth="1"/>
    <col min="16137" max="16137" width="51" style="406" customWidth="1"/>
    <col min="16138" max="16384" width="9.140625" style="406"/>
  </cols>
  <sheetData>
    <row r="1" spans="1:5" ht="13.5" thickBot="1"/>
    <row r="2" spans="1:5" ht="12.75" customHeight="1">
      <c r="B2" s="575" t="s">
        <v>676</v>
      </c>
      <c r="C2" s="576"/>
      <c r="D2" s="577"/>
    </row>
    <row r="3" spans="1:5">
      <c r="B3" s="578"/>
      <c r="C3" s="579"/>
      <c r="D3" s="580"/>
    </row>
    <row r="4" spans="1:5">
      <c r="B4" s="578"/>
      <c r="C4" s="579"/>
      <c r="D4" s="580"/>
    </row>
    <row r="5" spans="1:5" ht="13.5" thickBot="1">
      <c r="B5" s="581"/>
      <c r="C5" s="582"/>
      <c r="D5" s="583"/>
    </row>
    <row r="6" spans="1:5">
      <c r="B6" s="408"/>
      <c r="C6" s="408"/>
      <c r="D6" s="409"/>
    </row>
    <row r="9" spans="1:5">
      <c r="A9" s="491"/>
      <c r="B9" s="410" t="s">
        <v>677</v>
      </c>
    </row>
    <row r="11" spans="1:5">
      <c r="B11" s="411" t="s">
        <v>678</v>
      </c>
      <c r="D11" s="412">
        <f>SUM(E130)</f>
        <v>0</v>
      </c>
      <c r="E11" s="413" t="s">
        <v>679</v>
      </c>
    </row>
    <row r="12" spans="1:5">
      <c r="B12" s="411" t="s">
        <v>680</v>
      </c>
      <c r="D12" s="412">
        <f>SUM(E180)</f>
        <v>0</v>
      </c>
      <c r="E12" s="413" t="s">
        <v>679</v>
      </c>
    </row>
    <row r="13" spans="1:5">
      <c r="B13" s="411" t="s">
        <v>681</v>
      </c>
      <c r="D13" s="412">
        <f>SUM(E223)</f>
        <v>0</v>
      </c>
      <c r="E13" s="413" t="s">
        <v>679</v>
      </c>
    </row>
    <row r="14" spans="1:5" ht="24.75">
      <c r="B14" s="414" t="s">
        <v>682</v>
      </c>
      <c r="D14" s="412">
        <f>SUM(E347)</f>
        <v>0</v>
      </c>
      <c r="E14" s="413" t="s">
        <v>679</v>
      </c>
    </row>
    <row r="15" spans="1:5">
      <c r="B15" s="411" t="s">
        <v>683</v>
      </c>
      <c r="D15" s="412">
        <f>E373</f>
        <v>0</v>
      </c>
      <c r="E15" s="413" t="s">
        <v>679</v>
      </c>
    </row>
    <row r="16" spans="1:5">
      <c r="B16" s="411" t="s">
        <v>831</v>
      </c>
      <c r="D16" s="412">
        <f>SUM(E398)</f>
        <v>0</v>
      </c>
      <c r="E16" s="413" t="s">
        <v>679</v>
      </c>
    </row>
    <row r="17" spans="1:5">
      <c r="B17" s="415" t="s">
        <v>684</v>
      </c>
      <c r="C17" s="416"/>
      <c r="D17" s="417">
        <f>SUM(D11:D16)</f>
        <v>0</v>
      </c>
      <c r="E17" s="418" t="s">
        <v>679</v>
      </c>
    </row>
    <row r="18" spans="1:5">
      <c r="B18" s="415"/>
      <c r="C18" s="416"/>
      <c r="D18" s="419"/>
      <c r="E18" s="418"/>
    </row>
    <row r="19" spans="1:5" ht="15">
      <c r="B19" s="420" t="s">
        <v>685</v>
      </c>
      <c r="C19" s="416"/>
      <c r="D19" s="419">
        <f>D17*1.05-D17</f>
        <v>0</v>
      </c>
      <c r="E19" s="418" t="s">
        <v>679</v>
      </c>
    </row>
    <row r="20" spans="1:5">
      <c r="B20" s="416"/>
      <c r="C20" s="416"/>
      <c r="D20" s="419"/>
      <c r="E20" s="418"/>
    </row>
    <row r="21" spans="1:5">
      <c r="B21" s="415" t="s">
        <v>686</v>
      </c>
      <c r="C21" s="416"/>
      <c r="D21" s="417">
        <f>SUM(D17,D19)</f>
        <v>0</v>
      </c>
      <c r="E21" s="418" t="s">
        <v>679</v>
      </c>
    </row>
    <row r="22" spans="1:5">
      <c r="B22" s="406"/>
      <c r="C22" s="416"/>
      <c r="D22" s="419"/>
      <c r="E22" s="418"/>
    </row>
    <row r="23" spans="1:5">
      <c r="B23" s="421"/>
      <c r="C23" s="416"/>
      <c r="D23" s="422"/>
      <c r="E23" s="418"/>
    </row>
    <row r="24" spans="1:5">
      <c r="B24" s="415"/>
      <c r="C24" s="416"/>
      <c r="D24" s="419"/>
      <c r="E24" s="418"/>
    </row>
    <row r="25" spans="1:5">
      <c r="B25" s="415"/>
      <c r="D25" s="417"/>
      <c r="E25" s="418"/>
    </row>
    <row r="26" spans="1:5" ht="15">
      <c r="A26" s="492" t="s">
        <v>687</v>
      </c>
      <c r="B26" s="423" t="s">
        <v>688</v>
      </c>
      <c r="C26" s="423" t="s">
        <v>689</v>
      </c>
      <c r="D26" s="424" t="s">
        <v>690</v>
      </c>
      <c r="E26" s="425" t="s">
        <v>684</v>
      </c>
    </row>
    <row r="28" spans="1:5">
      <c r="B28" s="410" t="s">
        <v>3</v>
      </c>
    </row>
    <row r="29" spans="1:5" ht="175.5" customHeight="1">
      <c r="B29" s="426" t="s">
        <v>691</v>
      </c>
    </row>
    <row r="30" spans="1:5">
      <c r="B30" s="426"/>
    </row>
    <row r="31" spans="1:5" ht="29.25" customHeight="1">
      <c r="B31" s="427" t="s">
        <v>692</v>
      </c>
    </row>
    <row r="33" spans="1:16">
      <c r="A33" s="491" t="s">
        <v>693</v>
      </c>
      <c r="B33" s="428" t="s">
        <v>694</v>
      </c>
    </row>
    <row r="34" spans="1:16">
      <c r="A34" s="491"/>
      <c r="B34" s="428"/>
    </row>
    <row r="35" spans="1:16" ht="12.75" customHeight="1">
      <c r="A35" s="573" t="s">
        <v>695</v>
      </c>
      <c r="B35" s="584" t="s">
        <v>696</v>
      </c>
      <c r="C35" s="414"/>
      <c r="D35" s="414"/>
    </row>
    <row r="36" spans="1:16">
      <c r="A36" s="573"/>
      <c r="B36" s="584"/>
      <c r="C36" s="414"/>
      <c r="D36" s="414"/>
      <c r="M36" s="430"/>
      <c r="N36" s="430"/>
      <c r="O36" s="431"/>
      <c r="P36" s="407"/>
    </row>
    <row r="37" spans="1:16" ht="15">
      <c r="B37" s="405">
        <v>15</v>
      </c>
      <c r="C37" s="432" t="s">
        <v>697</v>
      </c>
      <c r="D37" s="433">
        <v>0</v>
      </c>
      <c r="E37" s="407">
        <f>PRODUCT(B37:D37)</f>
        <v>0</v>
      </c>
      <c r="L37" s="411"/>
      <c r="M37" s="410"/>
      <c r="O37" s="407"/>
      <c r="P37" s="407"/>
    </row>
    <row r="38" spans="1:16">
      <c r="M38" s="410"/>
      <c r="O38" s="407"/>
      <c r="P38" s="407"/>
    </row>
    <row r="39" spans="1:16" ht="72" customHeight="1">
      <c r="A39" s="490" t="s">
        <v>698</v>
      </c>
      <c r="B39" s="434" t="s">
        <v>699</v>
      </c>
      <c r="M39" s="410"/>
      <c r="O39" s="407"/>
      <c r="P39" s="407"/>
    </row>
    <row r="40" spans="1:16">
      <c r="M40" s="410"/>
      <c r="O40" s="407"/>
      <c r="P40" s="407"/>
    </row>
    <row r="41" spans="1:16" ht="15">
      <c r="B41" s="405">
        <v>10</v>
      </c>
      <c r="C41" s="432" t="s">
        <v>697</v>
      </c>
      <c r="D41" s="433">
        <v>0</v>
      </c>
      <c r="E41" s="407">
        <f>PRODUCT(B41:D41)</f>
        <v>0</v>
      </c>
      <c r="M41" s="410"/>
      <c r="O41" s="407"/>
      <c r="P41" s="407"/>
    </row>
    <row r="42" spans="1:16">
      <c r="M42" s="410"/>
      <c r="O42" s="407"/>
      <c r="P42" s="407"/>
    </row>
    <row r="43" spans="1:16" ht="12.75" customHeight="1">
      <c r="A43" s="493" t="s">
        <v>700</v>
      </c>
      <c r="B43" s="434" t="s">
        <v>701</v>
      </c>
      <c r="C43" s="434"/>
      <c r="D43" s="431"/>
      <c r="M43" s="410"/>
      <c r="O43" s="407"/>
      <c r="P43" s="407"/>
    </row>
    <row r="44" spans="1:16">
      <c r="B44" s="435"/>
      <c r="C44" s="434"/>
    </row>
    <row r="45" spans="1:16" ht="15">
      <c r="B45" s="405">
        <v>17</v>
      </c>
      <c r="C45" s="432" t="s">
        <v>702</v>
      </c>
      <c r="D45" s="433">
        <v>0</v>
      </c>
      <c r="E45" s="407">
        <f>PRODUCT(B45:D45)</f>
        <v>0</v>
      </c>
    </row>
    <row r="47" spans="1:16">
      <c r="A47" s="573" t="s">
        <v>703</v>
      </c>
      <c r="B47" s="574" t="s">
        <v>704</v>
      </c>
      <c r="C47" s="411"/>
      <c r="D47" s="411"/>
    </row>
    <row r="48" spans="1:16">
      <c r="A48" s="573"/>
      <c r="B48" s="574"/>
    </row>
    <row r="49" spans="1:11">
      <c r="B49" s="435"/>
    </row>
    <row r="50" spans="1:11" ht="15">
      <c r="B50" s="405">
        <v>2</v>
      </c>
      <c r="C50" s="432" t="s">
        <v>702</v>
      </c>
      <c r="D50" s="433">
        <v>0</v>
      </c>
      <c r="E50" s="407">
        <f>PRODUCT(B50:D50)</f>
        <v>0</v>
      </c>
    </row>
    <row r="52" spans="1:11" ht="12.75" customHeight="1">
      <c r="A52" s="573" t="s">
        <v>705</v>
      </c>
      <c r="B52" s="574" t="s">
        <v>706</v>
      </c>
      <c r="C52" s="414"/>
      <c r="D52" s="414"/>
    </row>
    <row r="53" spans="1:11" ht="27" customHeight="1">
      <c r="A53" s="573"/>
      <c r="B53" s="574"/>
      <c r="C53" s="414"/>
      <c r="D53" s="414"/>
    </row>
    <row r="54" spans="1:11" ht="26.25" customHeight="1">
      <c r="A54" s="573"/>
      <c r="B54" s="574"/>
    </row>
    <row r="55" spans="1:11" ht="13.5" customHeight="1">
      <c r="A55" s="493"/>
      <c r="B55" s="435"/>
    </row>
    <row r="56" spans="1:11" ht="15">
      <c r="B56" s="405">
        <v>1</v>
      </c>
      <c r="C56" s="406" t="s">
        <v>702</v>
      </c>
      <c r="D56" s="433">
        <v>0</v>
      </c>
      <c r="E56" s="407">
        <f>PRODUCT(B56:D56)</f>
        <v>0</v>
      </c>
    </row>
    <row r="58" spans="1:11" ht="38.25" customHeight="1">
      <c r="A58" s="493" t="s">
        <v>707</v>
      </c>
      <c r="B58" s="435" t="s">
        <v>708</v>
      </c>
      <c r="C58" s="414"/>
      <c r="D58" s="414"/>
      <c r="J58" s="436"/>
    </row>
    <row r="59" spans="1:11">
      <c r="B59" s="411"/>
    </row>
    <row r="60" spans="1:11" ht="15">
      <c r="B60" s="405">
        <v>20</v>
      </c>
      <c r="C60" s="432" t="s">
        <v>271</v>
      </c>
      <c r="D60" s="433">
        <v>0</v>
      </c>
      <c r="E60" s="407">
        <f>PRODUCT(B60:D60)</f>
        <v>0</v>
      </c>
      <c r="K60" s="405"/>
    </row>
    <row r="61" spans="1:11">
      <c r="B61" s="406"/>
      <c r="D61" s="406"/>
      <c r="E61" s="406"/>
      <c r="K61" s="405"/>
    </row>
    <row r="62" spans="1:11">
      <c r="A62" s="585" t="s">
        <v>709</v>
      </c>
      <c r="B62" s="586" t="s">
        <v>710</v>
      </c>
      <c r="K62" s="405"/>
    </row>
    <row r="63" spans="1:11">
      <c r="A63" s="585"/>
      <c r="B63" s="586"/>
    </row>
    <row r="64" spans="1:11" ht="28.5" customHeight="1">
      <c r="A64" s="585"/>
      <c r="B64" s="586"/>
    </row>
    <row r="65" spans="1:13">
      <c r="D65" s="406"/>
      <c r="E65" s="406"/>
    </row>
    <row r="66" spans="1:13" ht="15">
      <c r="B66" s="405">
        <v>5</v>
      </c>
      <c r="C66" s="432" t="s">
        <v>702</v>
      </c>
      <c r="D66" s="433">
        <v>0</v>
      </c>
      <c r="E66" s="407">
        <f>PRODUCT(B66:D66)</f>
        <v>0</v>
      </c>
    </row>
    <row r="67" spans="1:13">
      <c r="B67" s="406"/>
      <c r="D67" s="406"/>
      <c r="E67" s="406"/>
    </row>
    <row r="68" spans="1:13">
      <c r="A68" s="585" t="s">
        <v>711</v>
      </c>
      <c r="B68" s="586" t="s">
        <v>712</v>
      </c>
    </row>
    <row r="69" spans="1:13">
      <c r="A69" s="585"/>
      <c r="B69" s="586"/>
    </row>
    <row r="70" spans="1:13" ht="29.25" customHeight="1">
      <c r="A70" s="585"/>
      <c r="B70" s="586"/>
    </row>
    <row r="71" spans="1:13">
      <c r="M71" s="405"/>
    </row>
    <row r="72" spans="1:13" ht="15">
      <c r="B72" s="405">
        <v>1</v>
      </c>
      <c r="C72" s="432" t="s">
        <v>713</v>
      </c>
      <c r="D72" s="433">
        <v>0</v>
      </c>
      <c r="E72" s="407">
        <f>B72*D72</f>
        <v>0</v>
      </c>
      <c r="M72" s="405"/>
    </row>
    <row r="73" spans="1:13">
      <c r="B73" s="406"/>
      <c r="M73" s="405"/>
    </row>
    <row r="74" spans="1:13" ht="25.5">
      <c r="A74" s="490" t="s">
        <v>714</v>
      </c>
      <c r="B74" s="437" t="s">
        <v>715</v>
      </c>
    </row>
    <row r="76" spans="1:13" ht="15">
      <c r="B76" s="405">
        <v>1</v>
      </c>
      <c r="C76" s="432" t="s">
        <v>713</v>
      </c>
      <c r="D76" s="433">
        <v>0</v>
      </c>
      <c r="E76" s="407">
        <f>B76*D76</f>
        <v>0</v>
      </c>
    </row>
    <row r="78" spans="1:13">
      <c r="A78" s="493" t="s">
        <v>716</v>
      </c>
      <c r="B78" s="435" t="s">
        <v>717</v>
      </c>
    </row>
    <row r="79" spans="1:13">
      <c r="B79" s="438"/>
    </row>
    <row r="80" spans="1:13" ht="15">
      <c r="B80" s="405">
        <v>83</v>
      </c>
      <c r="C80" s="432" t="s">
        <v>718</v>
      </c>
      <c r="D80" s="433">
        <v>0</v>
      </c>
      <c r="E80" s="407">
        <f>PRODUCT(B80:D80)</f>
        <v>0</v>
      </c>
    </row>
    <row r="81" spans="1:5">
      <c r="B81" s="406"/>
      <c r="C81" s="432"/>
    </row>
    <row r="82" spans="1:5" ht="28.5" customHeight="1">
      <c r="A82" s="493" t="s">
        <v>719</v>
      </c>
      <c r="B82" s="429" t="s">
        <v>720</v>
      </c>
      <c r="C82" s="439"/>
      <c r="D82" s="439"/>
    </row>
    <row r="83" spans="1:5" ht="12.75" customHeight="1">
      <c r="B83" s="439"/>
    </row>
    <row r="84" spans="1:5" ht="12.75" customHeight="1">
      <c r="B84" s="405">
        <v>385</v>
      </c>
      <c r="C84" s="432" t="s">
        <v>271</v>
      </c>
      <c r="D84" s="433">
        <v>0</v>
      </c>
      <c r="E84" s="407">
        <f>B84*D84</f>
        <v>0</v>
      </c>
    </row>
    <row r="85" spans="1:5" ht="12.75" customHeight="1">
      <c r="C85" s="429"/>
      <c r="D85" s="429"/>
    </row>
    <row r="86" spans="1:5" ht="38.25">
      <c r="A86" s="493" t="s">
        <v>721</v>
      </c>
      <c r="B86" s="429" t="s">
        <v>722</v>
      </c>
      <c r="C86" s="429"/>
      <c r="D86" s="429"/>
    </row>
    <row r="87" spans="1:5">
      <c r="B87" s="429"/>
    </row>
    <row r="88" spans="1:5" ht="15">
      <c r="B88" s="405">
        <v>115</v>
      </c>
      <c r="C88" s="432" t="s">
        <v>718</v>
      </c>
      <c r="D88" s="433">
        <v>0</v>
      </c>
      <c r="E88" s="407">
        <f>PRODUCT(B88:D88)</f>
        <v>0</v>
      </c>
    </row>
    <row r="89" spans="1:5">
      <c r="B89" s="406"/>
    </row>
    <row r="90" spans="1:5">
      <c r="A90" s="585" t="s">
        <v>723</v>
      </c>
      <c r="B90" s="586" t="s">
        <v>724</v>
      </c>
    </row>
    <row r="91" spans="1:5" ht="54" customHeight="1">
      <c r="A91" s="585"/>
      <c r="B91" s="586"/>
    </row>
    <row r="93" spans="1:5" ht="15">
      <c r="B93" s="405">
        <v>40</v>
      </c>
      <c r="C93" s="432" t="s">
        <v>271</v>
      </c>
      <c r="D93" s="433">
        <v>0</v>
      </c>
      <c r="E93" s="407">
        <f>PRODUCT(B93:D93)</f>
        <v>0</v>
      </c>
    </row>
    <row r="95" spans="1:5" ht="51">
      <c r="A95" s="493" t="s">
        <v>725</v>
      </c>
      <c r="B95" s="429" t="s">
        <v>726</v>
      </c>
      <c r="C95" s="429"/>
      <c r="D95" s="429"/>
    </row>
    <row r="96" spans="1:5">
      <c r="B96" s="429"/>
    </row>
    <row r="97" spans="1:5" ht="15">
      <c r="B97" s="405">
        <v>1</v>
      </c>
      <c r="C97" s="432" t="s">
        <v>702</v>
      </c>
      <c r="D97" s="433">
        <v>0</v>
      </c>
      <c r="E97" s="407">
        <f>PRODUCT(B97:D97)</f>
        <v>0</v>
      </c>
    </row>
    <row r="99" spans="1:5" ht="12.75" customHeight="1">
      <c r="A99" s="573" t="s">
        <v>727</v>
      </c>
      <c r="B99" s="584" t="s">
        <v>728</v>
      </c>
      <c r="C99" s="429"/>
      <c r="D99" s="429"/>
    </row>
    <row r="100" spans="1:5" ht="27" customHeight="1">
      <c r="A100" s="573"/>
      <c r="B100" s="584"/>
    </row>
    <row r="101" spans="1:5" ht="12.75" customHeight="1">
      <c r="B101" s="440"/>
    </row>
    <row r="102" spans="1:5" ht="12.75" customHeight="1">
      <c r="B102" s="405">
        <v>3</v>
      </c>
      <c r="C102" s="432" t="s">
        <v>702</v>
      </c>
      <c r="D102" s="433">
        <v>0</v>
      </c>
      <c r="E102" s="407">
        <f>PRODUCT(B102:D102)</f>
        <v>0</v>
      </c>
    </row>
    <row r="103" spans="1:5" ht="12.75" customHeight="1">
      <c r="C103" s="441"/>
      <c r="D103" s="441"/>
    </row>
    <row r="104" spans="1:5" ht="12.75" customHeight="1">
      <c r="A104" s="573" t="s">
        <v>729</v>
      </c>
      <c r="B104" s="584" t="s">
        <v>730</v>
      </c>
      <c r="C104" s="429"/>
      <c r="D104" s="429"/>
    </row>
    <row r="105" spans="1:5" ht="39" customHeight="1">
      <c r="A105" s="573"/>
      <c r="B105" s="584"/>
    </row>
    <row r="106" spans="1:5" ht="12.75" customHeight="1">
      <c r="B106" s="440"/>
    </row>
    <row r="107" spans="1:5" ht="12.75" customHeight="1">
      <c r="B107" s="405">
        <v>4</v>
      </c>
      <c r="C107" s="432" t="s">
        <v>702</v>
      </c>
      <c r="D107" s="433">
        <v>0</v>
      </c>
      <c r="E107" s="407">
        <f>PRODUCT(B107:D107)</f>
        <v>0</v>
      </c>
    </row>
    <row r="108" spans="1:5" ht="12.75" customHeight="1">
      <c r="C108" s="432"/>
      <c r="D108" s="442"/>
      <c r="E108" s="442"/>
    </row>
    <row r="109" spans="1:5" ht="38.25" customHeight="1">
      <c r="A109" s="490" t="s">
        <v>731</v>
      </c>
      <c r="B109" s="441" t="s">
        <v>732</v>
      </c>
      <c r="C109" s="441"/>
      <c r="D109" s="441"/>
    </row>
    <row r="110" spans="1:5" ht="13.5" customHeight="1">
      <c r="B110" s="441"/>
      <c r="C110" s="441"/>
      <c r="D110" s="441"/>
    </row>
    <row r="111" spans="1:5" ht="12" customHeight="1">
      <c r="B111" s="405">
        <v>32</v>
      </c>
      <c r="C111" s="406" t="s">
        <v>718</v>
      </c>
      <c r="D111" s="433">
        <v>0</v>
      </c>
      <c r="E111" s="407">
        <f>B111*D111</f>
        <v>0</v>
      </c>
    </row>
    <row r="112" spans="1:5" ht="12.75" customHeight="1">
      <c r="C112" s="432"/>
      <c r="D112" s="442"/>
      <c r="E112" s="442"/>
    </row>
    <row r="113" spans="1:14" ht="38.25">
      <c r="A113" s="490" t="s">
        <v>733</v>
      </c>
      <c r="B113" s="437" t="s">
        <v>734</v>
      </c>
      <c r="C113" s="441"/>
      <c r="D113" s="441"/>
      <c r="I113"/>
      <c r="J113" s="443"/>
      <c r="K113" s="444"/>
      <c r="L113" s="445"/>
      <c r="M113" s="446"/>
    </row>
    <row r="114" spans="1:14" ht="15">
      <c r="B114" s="441"/>
      <c r="C114" s="441"/>
      <c r="D114" s="441"/>
      <c r="I114"/>
      <c r="J114" s="443"/>
      <c r="K114" s="444"/>
      <c r="L114" s="445"/>
      <c r="M114" s="446"/>
    </row>
    <row r="115" spans="1:14" ht="15">
      <c r="B115" s="405">
        <v>1</v>
      </c>
      <c r="C115" s="406" t="s">
        <v>702</v>
      </c>
      <c r="D115" s="433">
        <v>0</v>
      </c>
      <c r="E115" s="407">
        <f>B115*D115</f>
        <v>0</v>
      </c>
      <c r="I115"/>
      <c r="J115" s="443"/>
      <c r="K115" s="444"/>
      <c r="L115" s="445"/>
      <c r="M115" s="446"/>
    </row>
    <row r="116" spans="1:14" ht="15">
      <c r="C116" s="432"/>
      <c r="I116"/>
      <c r="J116" s="443"/>
      <c r="K116" s="444"/>
      <c r="L116" s="445"/>
      <c r="M116" s="446"/>
    </row>
    <row r="117" spans="1:14" ht="16.5">
      <c r="A117" s="490" t="s">
        <v>735</v>
      </c>
      <c r="B117" s="441" t="s">
        <v>736</v>
      </c>
      <c r="C117" s="447"/>
      <c r="D117" s="447"/>
      <c r="I117"/>
      <c r="J117" s="448"/>
      <c r="K117" s="449"/>
      <c r="L117" s="450"/>
      <c r="M117" s="451"/>
      <c r="N117" s="451"/>
    </row>
    <row r="118" spans="1:14" ht="12.75" customHeight="1">
      <c r="I118"/>
      <c r="J118" s="448"/>
      <c r="K118" s="449"/>
      <c r="L118" s="450"/>
      <c r="M118" s="451"/>
      <c r="N118" s="451"/>
    </row>
    <row r="119" spans="1:14" ht="12.75" customHeight="1">
      <c r="B119" s="405">
        <v>80</v>
      </c>
      <c r="C119" s="432" t="s">
        <v>718</v>
      </c>
      <c r="D119" s="433">
        <v>0</v>
      </c>
      <c r="E119" s="407">
        <f>PRODUCT(B119:D119)</f>
        <v>0</v>
      </c>
      <c r="I119"/>
      <c r="J119" s="448"/>
      <c r="K119" s="452"/>
      <c r="L119" s="450"/>
      <c r="M119" s="451"/>
      <c r="N119" s="451"/>
    </row>
    <row r="120" spans="1:14" ht="15">
      <c r="C120" s="432"/>
      <c r="I120"/>
      <c r="J120" s="443"/>
      <c r="K120" s="444"/>
      <c r="L120" s="445"/>
      <c r="M120" s="446"/>
    </row>
    <row r="121" spans="1:14">
      <c r="A121" s="490" t="s">
        <v>737</v>
      </c>
      <c r="B121" s="405" t="s">
        <v>738</v>
      </c>
    </row>
    <row r="123" spans="1:14" ht="15">
      <c r="B123" s="405">
        <v>1</v>
      </c>
      <c r="C123" s="432" t="s">
        <v>702</v>
      </c>
      <c r="D123" s="433">
        <v>0</v>
      </c>
      <c r="E123" s="407">
        <f>B123*D123</f>
        <v>0</v>
      </c>
    </row>
    <row r="124" spans="1:14">
      <c r="C124" s="432"/>
    </row>
    <row r="125" spans="1:14">
      <c r="A125" s="490" t="s">
        <v>739</v>
      </c>
      <c r="B125" s="405" t="s">
        <v>740</v>
      </c>
      <c r="C125" s="432"/>
    </row>
    <row r="126" spans="1:14" ht="15">
      <c r="B126" s="405">
        <v>1</v>
      </c>
      <c r="C126" s="432" t="s">
        <v>702</v>
      </c>
      <c r="D126" s="433">
        <v>0</v>
      </c>
      <c r="E126" s="407">
        <f>B126*D126</f>
        <v>0</v>
      </c>
    </row>
    <row r="127" spans="1:14" ht="15" customHeight="1">
      <c r="C127" s="432"/>
      <c r="D127" s="432"/>
    </row>
    <row r="128" spans="1:14">
      <c r="B128" s="453" t="s">
        <v>741</v>
      </c>
      <c r="C128" s="453"/>
      <c r="D128" s="453"/>
    </row>
    <row r="129" spans="1:5">
      <c r="C129" s="432"/>
      <c r="E129" s="454" t="s">
        <v>742</v>
      </c>
    </row>
    <row r="130" spans="1:5" ht="15">
      <c r="C130" s="455" t="s">
        <v>684</v>
      </c>
      <c r="D130" s="456"/>
      <c r="E130" s="457">
        <f>SUM(E37:E128)</f>
        <v>0</v>
      </c>
    </row>
    <row r="131" spans="1:5" ht="12.75" customHeight="1">
      <c r="C131" s="432"/>
      <c r="D131" s="442"/>
      <c r="E131" s="442"/>
    </row>
    <row r="133" spans="1:5">
      <c r="A133" s="491" t="s">
        <v>743</v>
      </c>
      <c r="B133" s="428" t="s">
        <v>52</v>
      </c>
    </row>
    <row r="134" spans="1:5" ht="12.75" customHeight="1"/>
    <row r="135" spans="1:5" ht="49.5" customHeight="1">
      <c r="A135" s="493" t="s">
        <v>695</v>
      </c>
      <c r="B135" s="429" t="s">
        <v>744</v>
      </c>
      <c r="C135" s="429"/>
      <c r="D135" s="429"/>
    </row>
    <row r="136" spans="1:5">
      <c r="B136" s="411"/>
    </row>
    <row r="137" spans="1:5" ht="15">
      <c r="B137" s="405">
        <v>5</v>
      </c>
      <c r="C137" s="432" t="s">
        <v>697</v>
      </c>
      <c r="D137" s="433">
        <v>0</v>
      </c>
      <c r="E137" s="407">
        <f>PRODUCT(B137:D137)</f>
        <v>0</v>
      </c>
    </row>
    <row r="138" spans="1:5" ht="12.75" customHeight="1"/>
    <row r="139" spans="1:5" ht="42.75" customHeight="1">
      <c r="A139" s="490" t="s">
        <v>698</v>
      </c>
      <c r="B139" s="437" t="s">
        <v>745</v>
      </c>
    </row>
    <row r="140" spans="1:5" ht="12.75" customHeight="1"/>
    <row r="141" spans="1:5" ht="12.75" customHeight="1">
      <c r="B141" s="405">
        <v>1</v>
      </c>
      <c r="C141" s="432" t="s">
        <v>746</v>
      </c>
      <c r="D141" s="433">
        <v>0</v>
      </c>
      <c r="E141" s="407">
        <f>PRODUCT(B141:D141)</f>
        <v>0</v>
      </c>
    </row>
    <row r="142" spans="1:5" ht="12.75" customHeight="1"/>
    <row r="143" spans="1:5" ht="39.75" customHeight="1">
      <c r="A143" s="493" t="s">
        <v>700</v>
      </c>
      <c r="B143" s="429" t="s">
        <v>747</v>
      </c>
      <c r="C143" s="429"/>
      <c r="D143" s="429"/>
    </row>
    <row r="144" spans="1:5">
      <c r="B144" s="411"/>
    </row>
    <row r="145" spans="1:13" ht="15">
      <c r="B145" s="405">
        <v>87</v>
      </c>
      <c r="C145" s="432" t="s">
        <v>746</v>
      </c>
      <c r="D145" s="433">
        <v>0</v>
      </c>
      <c r="E145" s="407">
        <f>PRODUCT(B145:D145)</f>
        <v>0</v>
      </c>
    </row>
    <row r="146" spans="1:13">
      <c r="C146" s="432"/>
    </row>
    <row r="147" spans="1:13" ht="51.75" customHeight="1">
      <c r="A147" s="493" t="s">
        <v>703</v>
      </c>
      <c r="B147" s="429" t="s">
        <v>748</v>
      </c>
      <c r="C147" s="429"/>
      <c r="D147" s="429"/>
    </row>
    <row r="148" spans="1:13">
      <c r="B148" s="411"/>
    </row>
    <row r="149" spans="1:13" ht="15">
      <c r="B149" s="405">
        <v>160</v>
      </c>
      <c r="C149" s="432" t="s">
        <v>746</v>
      </c>
      <c r="D149" s="433">
        <v>0</v>
      </c>
      <c r="E149" s="407">
        <f>PRODUCT(B149:D149)</f>
        <v>0</v>
      </c>
    </row>
    <row r="150" spans="1:13">
      <c r="C150" s="432"/>
    </row>
    <row r="151" spans="1:13" ht="68.25" customHeight="1">
      <c r="A151" s="494" t="s">
        <v>705</v>
      </c>
      <c r="B151" s="441" t="s">
        <v>749</v>
      </c>
      <c r="C151" s="441"/>
      <c r="D151" s="441"/>
      <c r="J151" s="458"/>
      <c r="K151" s="459"/>
      <c r="M151" s="460"/>
    </row>
    <row r="153" spans="1:13" ht="15">
      <c r="B153" s="405">
        <v>22.5</v>
      </c>
      <c r="C153" s="432" t="s">
        <v>746</v>
      </c>
      <c r="D153" s="433">
        <v>0</v>
      </c>
      <c r="E153" s="407">
        <f>PRODUCT(B153:D153)</f>
        <v>0</v>
      </c>
    </row>
    <row r="154" spans="1:13" ht="12.75" customHeight="1">
      <c r="B154" s="406"/>
    </row>
    <row r="155" spans="1:13" ht="66" customHeight="1">
      <c r="A155" s="585" t="s">
        <v>707</v>
      </c>
      <c r="B155" s="461" t="s">
        <v>750</v>
      </c>
      <c r="C155" s="461"/>
      <c r="D155" s="461"/>
    </row>
    <row r="156" spans="1:13">
      <c r="A156" s="585"/>
      <c r="B156" s="461"/>
      <c r="C156" s="461"/>
      <c r="D156" s="461"/>
    </row>
    <row r="157" spans="1:13" ht="15">
      <c r="B157" s="462">
        <v>76</v>
      </c>
      <c r="C157" s="463" t="s">
        <v>718</v>
      </c>
      <c r="D157" s="433">
        <v>0</v>
      </c>
      <c r="E157" s="407">
        <f>PRODUCT(D157,B157)</f>
        <v>0</v>
      </c>
    </row>
    <row r="159" spans="1:13" ht="27" customHeight="1">
      <c r="A159" s="493" t="s">
        <v>709</v>
      </c>
      <c r="B159" s="435" t="s">
        <v>751</v>
      </c>
    </row>
    <row r="161" spans="1:13" ht="15">
      <c r="B161" s="405">
        <v>320</v>
      </c>
      <c r="C161" s="432" t="s">
        <v>271</v>
      </c>
      <c r="D161" s="433">
        <v>0</v>
      </c>
      <c r="E161" s="407">
        <f>PRODUCT(B161:D161)</f>
        <v>0</v>
      </c>
    </row>
    <row r="162" spans="1:13" ht="12.75" customHeight="1">
      <c r="C162" s="432"/>
      <c r="D162" s="442"/>
      <c r="E162" s="442"/>
    </row>
    <row r="163" spans="1:13" ht="14.25" customHeight="1">
      <c r="B163" s="406"/>
    </row>
    <row r="164" spans="1:13" ht="25.5">
      <c r="A164" s="490" t="s">
        <v>711</v>
      </c>
      <c r="B164" s="464" t="s">
        <v>752</v>
      </c>
      <c r="C164" s="464"/>
      <c r="D164" s="464"/>
    </row>
    <row r="165" spans="1:13">
      <c r="B165" s="463"/>
      <c r="C165" s="462"/>
    </row>
    <row r="166" spans="1:13" ht="15">
      <c r="B166" s="462">
        <v>100</v>
      </c>
      <c r="C166" s="463" t="s">
        <v>271</v>
      </c>
      <c r="D166" s="433">
        <v>0</v>
      </c>
      <c r="E166" s="407">
        <f>PRODUCT(D166,B166)</f>
        <v>0</v>
      </c>
    </row>
    <row r="167" spans="1:13" ht="12.75" customHeight="1"/>
    <row r="168" spans="1:13" ht="38.25">
      <c r="A168" s="573" t="s">
        <v>714</v>
      </c>
      <c r="B168" s="429" t="s">
        <v>753</v>
      </c>
      <c r="C168" s="429"/>
      <c r="D168" s="429"/>
    </row>
    <row r="169" spans="1:13">
      <c r="A169" s="573"/>
      <c r="B169" s="429"/>
      <c r="C169" s="429"/>
      <c r="D169" s="429"/>
    </row>
    <row r="170" spans="1:13" ht="15">
      <c r="B170" s="405">
        <v>5</v>
      </c>
      <c r="C170" s="432" t="s">
        <v>271</v>
      </c>
      <c r="D170" s="433">
        <v>0</v>
      </c>
      <c r="E170" s="407">
        <f>PRODUCT(B170:D170)</f>
        <v>0</v>
      </c>
    </row>
    <row r="171" spans="1:13" ht="12.75" customHeight="1">
      <c r="B171" s="406"/>
    </row>
    <row r="172" spans="1:13" ht="51.75">
      <c r="A172" s="490" t="s">
        <v>716</v>
      </c>
      <c r="B172" s="429" t="s">
        <v>754</v>
      </c>
      <c r="D172" s="465"/>
      <c r="I172"/>
      <c r="J172" s="466"/>
      <c r="K172"/>
      <c r="L172" s="443"/>
      <c r="M172" s="446"/>
    </row>
    <row r="173" spans="1:13" ht="15">
      <c r="D173" s="465"/>
      <c r="I173"/>
      <c r="J173" s="466"/>
      <c r="K173"/>
      <c r="L173" s="443"/>
      <c r="M173" s="446"/>
    </row>
    <row r="174" spans="1:13" ht="15">
      <c r="B174" s="405">
        <v>5</v>
      </c>
      <c r="C174" s="406" t="s">
        <v>702</v>
      </c>
      <c r="D174" s="433">
        <v>0</v>
      </c>
      <c r="E174" s="407">
        <f>PRODUCT(B174:D174)</f>
        <v>0</v>
      </c>
      <c r="I174"/>
      <c r="J174" s="466"/>
      <c r="K174"/>
      <c r="L174" s="443"/>
      <c r="M174" s="446"/>
    </row>
    <row r="175" spans="1:13" ht="15">
      <c r="D175" s="465"/>
      <c r="I175"/>
      <c r="J175" s="466"/>
      <c r="K175"/>
      <c r="L175" s="443"/>
      <c r="M175" s="446"/>
    </row>
    <row r="176" spans="1:13" ht="39">
      <c r="A176" s="495" t="s">
        <v>719</v>
      </c>
      <c r="B176" s="429" t="s">
        <v>755</v>
      </c>
      <c r="C176"/>
      <c r="D176" s="443"/>
      <c r="E176" s="446"/>
      <c r="I176"/>
      <c r="J176" s="466"/>
      <c r="K176"/>
      <c r="L176" s="443"/>
      <c r="M176" s="446"/>
    </row>
    <row r="177" spans="1:13" ht="15">
      <c r="A177" s="496"/>
      <c r="B177" s="467"/>
      <c r="C177"/>
      <c r="D177" s="443"/>
      <c r="E177" s="446"/>
      <c r="I177"/>
      <c r="J177" s="466"/>
      <c r="K177"/>
      <c r="L177" s="443"/>
      <c r="M177" s="446"/>
    </row>
    <row r="178" spans="1:13" ht="15">
      <c r="A178" s="496"/>
      <c r="B178" s="443">
        <v>141</v>
      </c>
      <c r="C178" s="444" t="s">
        <v>746</v>
      </c>
      <c r="D178" s="433">
        <v>0</v>
      </c>
      <c r="E178" s="446">
        <f>PRODUCT(B178:D178)</f>
        <v>0</v>
      </c>
      <c r="I178"/>
      <c r="J178" s="443"/>
      <c r="K178"/>
      <c r="L178" s="443"/>
      <c r="M178" s="446"/>
    </row>
    <row r="179" spans="1:13" ht="15">
      <c r="A179" s="496"/>
      <c r="B179" s="443"/>
      <c r="C179" s="444"/>
      <c r="D179" s="468"/>
      <c r="E179" s="454" t="s">
        <v>742</v>
      </c>
      <c r="I179"/>
      <c r="J179" s="443"/>
      <c r="K179"/>
      <c r="L179" s="443"/>
      <c r="M179" s="446"/>
    </row>
    <row r="180" spans="1:13" ht="15">
      <c r="C180" s="455" t="s">
        <v>684</v>
      </c>
      <c r="D180" s="456"/>
      <c r="E180" s="457">
        <f>SUM(E137:E178)</f>
        <v>0</v>
      </c>
      <c r="I180"/>
      <c r="J180" s="443"/>
      <c r="K180"/>
      <c r="L180" s="443"/>
      <c r="M180" s="446"/>
    </row>
    <row r="181" spans="1:13" ht="12.75" customHeight="1">
      <c r="C181" s="432"/>
      <c r="D181" s="442"/>
      <c r="E181" s="442"/>
    </row>
    <row r="182" spans="1:13" ht="15">
      <c r="I182"/>
      <c r="J182" s="443"/>
      <c r="K182"/>
      <c r="L182" s="443"/>
      <c r="M182" s="446"/>
    </row>
    <row r="183" spans="1:13" ht="15">
      <c r="A183" s="491" t="s">
        <v>756</v>
      </c>
      <c r="B183" s="428" t="s">
        <v>757</v>
      </c>
      <c r="I183"/>
      <c r="J183" s="443"/>
      <c r="K183"/>
      <c r="L183" s="443"/>
      <c r="M183" s="446"/>
    </row>
    <row r="184" spans="1:13" ht="12.75" customHeight="1">
      <c r="A184" s="491"/>
      <c r="B184" s="428"/>
      <c r="I184"/>
      <c r="J184" s="443"/>
      <c r="K184"/>
      <c r="L184" s="469"/>
      <c r="M184" s="446"/>
    </row>
    <row r="185" spans="1:13" ht="25.5">
      <c r="A185" s="497" t="s">
        <v>695</v>
      </c>
      <c r="B185" s="429" t="s">
        <v>758</v>
      </c>
      <c r="C185" s="429"/>
      <c r="D185" s="429"/>
    </row>
    <row r="186" spans="1:13">
      <c r="A186" s="497"/>
      <c r="B186" s="429"/>
      <c r="C186" s="429"/>
      <c r="D186" s="429"/>
    </row>
    <row r="187" spans="1:13" ht="15">
      <c r="B187" s="405">
        <v>15</v>
      </c>
      <c r="C187" s="432" t="s">
        <v>746</v>
      </c>
      <c r="D187" s="433">
        <v>0</v>
      </c>
      <c r="E187" s="407">
        <f>PRODUCT(B187:D187)</f>
        <v>0</v>
      </c>
    </row>
    <row r="188" spans="1:13" ht="12.75" customHeight="1"/>
    <row r="189" spans="1:13" ht="38.25">
      <c r="A189" s="493" t="s">
        <v>698</v>
      </c>
      <c r="B189" s="429" t="s">
        <v>759</v>
      </c>
      <c r="C189" s="429"/>
      <c r="D189" s="429"/>
    </row>
    <row r="190" spans="1:13">
      <c r="A190" s="493"/>
      <c r="B190" s="429"/>
      <c r="C190" s="429"/>
      <c r="D190" s="429"/>
    </row>
    <row r="191" spans="1:13" ht="15">
      <c r="B191" s="405">
        <v>66</v>
      </c>
      <c r="C191" s="432" t="s">
        <v>718</v>
      </c>
      <c r="D191" s="433">
        <v>0</v>
      </c>
      <c r="E191" s="407">
        <f>PRODUCT(B191:D191)</f>
        <v>0</v>
      </c>
    </row>
    <row r="192" spans="1:13" ht="12.75" customHeight="1"/>
    <row r="193" spans="1:5" ht="38.25">
      <c r="A193" s="493" t="s">
        <v>700</v>
      </c>
      <c r="B193" s="429" t="s">
        <v>760</v>
      </c>
      <c r="C193" s="429"/>
      <c r="D193" s="429"/>
    </row>
    <row r="194" spans="1:5">
      <c r="A194" s="493"/>
      <c r="B194" s="429"/>
      <c r="C194" s="429"/>
      <c r="D194" s="429"/>
    </row>
    <row r="195" spans="1:5" ht="15">
      <c r="B195" s="405">
        <v>1</v>
      </c>
      <c r="C195" s="432" t="s">
        <v>718</v>
      </c>
      <c r="D195" s="433">
        <v>0</v>
      </c>
      <c r="E195" s="407">
        <f>PRODUCT(B195:D195)</f>
        <v>0</v>
      </c>
    </row>
    <row r="196" spans="1:5" ht="12.75" customHeight="1"/>
    <row r="197" spans="1:5" ht="38.25">
      <c r="A197" s="493" t="s">
        <v>703</v>
      </c>
      <c r="B197" s="429" t="s">
        <v>761</v>
      </c>
      <c r="C197" s="429"/>
      <c r="D197" s="429"/>
    </row>
    <row r="198" spans="1:5">
      <c r="A198" s="493"/>
      <c r="B198" s="429"/>
      <c r="C198" s="429"/>
      <c r="D198" s="429"/>
    </row>
    <row r="199" spans="1:5" ht="15">
      <c r="B199" s="405">
        <v>30</v>
      </c>
      <c r="C199" s="432" t="s">
        <v>718</v>
      </c>
      <c r="D199" s="433">
        <v>0</v>
      </c>
      <c r="E199" s="407">
        <f>PRODUCT(B199:D199)</f>
        <v>0</v>
      </c>
    </row>
    <row r="200" spans="1:5" ht="12.75" customHeight="1"/>
    <row r="201" spans="1:5" ht="26.25" customHeight="1">
      <c r="A201" s="493" t="s">
        <v>705</v>
      </c>
      <c r="B201" s="429" t="s">
        <v>762</v>
      </c>
      <c r="C201" s="429"/>
      <c r="D201" s="429"/>
    </row>
    <row r="202" spans="1:5">
      <c r="A202" s="493"/>
      <c r="B202" s="429"/>
      <c r="C202" s="429"/>
      <c r="D202" s="429"/>
    </row>
    <row r="203" spans="1:5" ht="15">
      <c r="B203" s="405">
        <v>75</v>
      </c>
      <c r="C203" s="432" t="s">
        <v>271</v>
      </c>
      <c r="D203" s="433">
        <v>0</v>
      </c>
      <c r="E203" s="407">
        <f>PRODUCT(B203:D203)</f>
        <v>0</v>
      </c>
    </row>
    <row r="204" spans="1:5" ht="12.75" customHeight="1"/>
    <row r="205" spans="1:5" ht="27.75" customHeight="1">
      <c r="A205" s="493" t="s">
        <v>707</v>
      </c>
      <c r="B205" s="429" t="s">
        <v>763</v>
      </c>
      <c r="C205" s="429"/>
      <c r="D205" s="429"/>
    </row>
    <row r="206" spans="1:5">
      <c r="A206" s="498"/>
      <c r="B206" s="411"/>
    </row>
    <row r="207" spans="1:5" ht="15">
      <c r="A207" s="498"/>
      <c r="B207" s="405">
        <v>120</v>
      </c>
      <c r="C207" s="432" t="s">
        <v>271</v>
      </c>
      <c r="D207" s="433">
        <v>0</v>
      </c>
      <c r="E207" s="407">
        <f>PRODUCT(B207:D207)</f>
        <v>0</v>
      </c>
    </row>
    <row r="208" spans="1:5">
      <c r="A208" s="498"/>
      <c r="C208" s="432"/>
    </row>
    <row r="209" spans="1:14">
      <c r="A209" s="585" t="s">
        <v>709</v>
      </c>
      <c r="B209" s="574" t="s">
        <v>764</v>
      </c>
      <c r="C209" s="430"/>
      <c r="D209" s="430"/>
    </row>
    <row r="210" spans="1:14" ht="16.5" customHeight="1">
      <c r="A210" s="585"/>
      <c r="B210" s="574"/>
    </row>
    <row r="211" spans="1:14">
      <c r="B211" s="435"/>
    </row>
    <row r="212" spans="1:14" ht="15">
      <c r="B212" s="405">
        <v>120</v>
      </c>
      <c r="C212" s="432" t="s">
        <v>271</v>
      </c>
      <c r="D212" s="433">
        <v>0</v>
      </c>
      <c r="E212" s="407">
        <f>PRODUCT(B212:D212)</f>
        <v>0</v>
      </c>
    </row>
    <row r="213" spans="1:14">
      <c r="B213" s="406"/>
    </row>
    <row r="214" spans="1:14" ht="53.25" customHeight="1">
      <c r="A214" s="493" t="s">
        <v>711</v>
      </c>
      <c r="B214" s="429" t="s">
        <v>765</v>
      </c>
      <c r="C214" s="429"/>
      <c r="D214" s="429"/>
    </row>
    <row r="215" spans="1:14">
      <c r="A215" s="498"/>
      <c r="B215" s="411"/>
    </row>
    <row r="216" spans="1:14" ht="15">
      <c r="A216" s="498"/>
      <c r="B216" s="405">
        <v>25</v>
      </c>
      <c r="C216" s="432" t="s">
        <v>271</v>
      </c>
      <c r="D216" s="433">
        <v>0</v>
      </c>
      <c r="E216" s="407">
        <f>PRODUCT(B216:D216)</f>
        <v>0</v>
      </c>
    </row>
    <row r="217" spans="1:14" ht="13.5" customHeight="1">
      <c r="C217" s="432"/>
      <c r="D217" s="405"/>
    </row>
    <row r="218" spans="1:14">
      <c r="A218" s="490" t="s">
        <v>714</v>
      </c>
      <c r="B218" s="411" t="s">
        <v>766</v>
      </c>
    </row>
    <row r="220" spans="1:14" ht="15">
      <c r="B220" s="405">
        <v>82</v>
      </c>
      <c r="C220" s="432" t="s">
        <v>718</v>
      </c>
      <c r="D220" s="433">
        <v>0</v>
      </c>
      <c r="E220" s="407">
        <f>PRODUCT(B220:D220)</f>
        <v>0</v>
      </c>
    </row>
    <row r="221" spans="1:14" ht="15">
      <c r="B221" s="406"/>
      <c r="I221"/>
      <c r="J221"/>
      <c r="K221" s="470"/>
      <c r="L221"/>
      <c r="M221" s="443"/>
      <c r="N221"/>
    </row>
    <row r="222" spans="1:14" ht="12.75" customHeight="1">
      <c r="C222" s="432"/>
      <c r="D222" s="405"/>
      <c r="E222" s="454" t="s">
        <v>742</v>
      </c>
      <c r="I222"/>
      <c r="J222"/>
      <c r="K222" s="470"/>
      <c r="L222"/>
      <c r="M222" s="443"/>
      <c r="N222"/>
    </row>
    <row r="223" spans="1:14" ht="15" customHeight="1">
      <c r="C223" s="455" t="s">
        <v>684</v>
      </c>
      <c r="D223" s="456"/>
      <c r="E223" s="457">
        <f>SUM(E185:E221)</f>
        <v>0</v>
      </c>
    </row>
    <row r="224" spans="1:14" ht="12.75" customHeight="1">
      <c r="C224" s="432"/>
      <c r="D224" s="442"/>
      <c r="E224" s="442"/>
    </row>
    <row r="226" spans="1:5" ht="25.5">
      <c r="A226" s="491" t="s">
        <v>767</v>
      </c>
      <c r="B226" s="471" t="s">
        <v>768</v>
      </c>
    </row>
    <row r="227" spans="1:5" ht="14.25" customHeight="1">
      <c r="A227" s="491"/>
      <c r="B227" s="428"/>
    </row>
    <row r="228" spans="1:5" ht="39.75" customHeight="1">
      <c r="A228" s="491"/>
      <c r="B228" s="472" t="s">
        <v>769</v>
      </c>
      <c r="C228" s="472"/>
      <c r="D228" s="472"/>
    </row>
    <row r="229" spans="1:5">
      <c r="A229" s="491"/>
      <c r="B229" s="428"/>
    </row>
    <row r="230" spans="1:5">
      <c r="A230" s="493" t="s">
        <v>770</v>
      </c>
      <c r="B230" s="414" t="s">
        <v>771</v>
      </c>
    </row>
    <row r="232" spans="1:5" ht="15">
      <c r="B232" s="405">
        <v>55</v>
      </c>
      <c r="C232" s="432" t="s">
        <v>718</v>
      </c>
      <c r="D232" s="433">
        <v>0</v>
      </c>
      <c r="E232" s="407">
        <f>PRODUCT(B232:D232)</f>
        <v>0</v>
      </c>
    </row>
    <row r="234" spans="1:5" ht="38.25">
      <c r="A234" s="493" t="s">
        <v>772</v>
      </c>
      <c r="B234" s="473" t="s">
        <v>773</v>
      </c>
    </row>
    <row r="236" spans="1:5" ht="15">
      <c r="B236" s="405">
        <v>8</v>
      </c>
      <c r="C236" s="432" t="s">
        <v>702</v>
      </c>
      <c r="D236" s="433">
        <v>0</v>
      </c>
      <c r="E236" s="407">
        <f>PRODUCT(B236:D236)</f>
        <v>0</v>
      </c>
    </row>
    <row r="238" spans="1:5" ht="64.5" customHeight="1">
      <c r="A238" s="493" t="s">
        <v>774</v>
      </c>
      <c r="B238" s="414" t="s">
        <v>775</v>
      </c>
    </row>
    <row r="240" spans="1:5" ht="15">
      <c r="B240" s="405">
        <v>14</v>
      </c>
      <c r="C240" s="432" t="s">
        <v>746</v>
      </c>
      <c r="D240" s="433">
        <v>0</v>
      </c>
      <c r="E240" s="407">
        <f>PRODUCT(B240:D240)</f>
        <v>0</v>
      </c>
    </row>
    <row r="242" spans="1:5" ht="63.75" customHeight="1">
      <c r="A242" s="493" t="s">
        <v>703</v>
      </c>
      <c r="B242" s="414" t="s">
        <v>776</v>
      </c>
    </row>
    <row r="244" spans="1:5" ht="15">
      <c r="B244" s="405">
        <v>6</v>
      </c>
      <c r="C244" s="432" t="s">
        <v>746</v>
      </c>
      <c r="D244" s="433">
        <v>0</v>
      </c>
      <c r="E244" s="407">
        <f>PRODUCT(B244:D244)</f>
        <v>0</v>
      </c>
    </row>
    <row r="246" spans="1:5" ht="63.75">
      <c r="A246" s="493" t="s">
        <v>705</v>
      </c>
      <c r="B246" s="414" t="s">
        <v>777</v>
      </c>
    </row>
    <row r="248" spans="1:5" ht="15">
      <c r="B248" s="405">
        <v>2.5</v>
      </c>
      <c r="C248" s="432" t="s">
        <v>746</v>
      </c>
      <c r="D248" s="433">
        <v>0</v>
      </c>
      <c r="E248" s="407">
        <f>PRODUCT(B248:D248)</f>
        <v>0</v>
      </c>
    </row>
    <row r="250" spans="1:5" ht="63.75">
      <c r="A250" s="493" t="s">
        <v>707</v>
      </c>
      <c r="B250" s="414" t="s">
        <v>778</v>
      </c>
    </row>
    <row r="252" spans="1:5" ht="15">
      <c r="B252" s="405">
        <v>5.3</v>
      </c>
      <c r="C252" s="432" t="s">
        <v>746</v>
      </c>
      <c r="D252" s="433">
        <v>0</v>
      </c>
      <c r="E252" s="407">
        <f>PRODUCT(B252:D252)</f>
        <v>0</v>
      </c>
    </row>
    <row r="253" spans="1:5">
      <c r="B253" s="406"/>
    </row>
    <row r="254" spans="1:5" ht="25.5">
      <c r="A254" s="493" t="s">
        <v>709</v>
      </c>
      <c r="B254" s="414" t="s">
        <v>779</v>
      </c>
    </row>
    <row r="256" spans="1:5" ht="15">
      <c r="B256" s="405">
        <v>44</v>
      </c>
      <c r="C256" s="432" t="s">
        <v>271</v>
      </c>
      <c r="D256" s="433">
        <v>0</v>
      </c>
      <c r="E256" s="407">
        <f>PRODUCT(B256:D256)</f>
        <v>0</v>
      </c>
    </row>
    <row r="257" spans="1:5">
      <c r="B257" s="406"/>
    </row>
    <row r="258" spans="1:5" ht="25.5">
      <c r="A258" s="493" t="s">
        <v>711</v>
      </c>
      <c r="B258" s="414" t="s">
        <v>780</v>
      </c>
    </row>
    <row r="260" spans="1:5" ht="15">
      <c r="B260" s="405">
        <v>21</v>
      </c>
      <c r="C260" s="432" t="s">
        <v>271</v>
      </c>
      <c r="D260" s="433">
        <v>0</v>
      </c>
      <c r="E260" s="407">
        <f>PRODUCT(B260:D260)</f>
        <v>0</v>
      </c>
    </row>
    <row r="262" spans="1:5" ht="39" customHeight="1">
      <c r="A262" s="493" t="s">
        <v>714</v>
      </c>
      <c r="B262" s="414" t="s">
        <v>781</v>
      </c>
    </row>
    <row r="264" spans="1:5" ht="15">
      <c r="B264" s="405">
        <v>33</v>
      </c>
      <c r="C264" s="432" t="s">
        <v>718</v>
      </c>
      <c r="D264" s="433">
        <v>0</v>
      </c>
      <c r="E264" s="407">
        <f>PRODUCT(B264:D264)</f>
        <v>0</v>
      </c>
    </row>
    <row r="265" spans="1:5">
      <c r="C265" s="432"/>
    </row>
    <row r="266" spans="1:5" ht="42" customHeight="1">
      <c r="A266" s="493" t="s">
        <v>716</v>
      </c>
      <c r="B266" s="414" t="s">
        <v>782</v>
      </c>
    </row>
    <row r="268" spans="1:5" ht="15">
      <c r="B268" s="405">
        <v>9</v>
      </c>
      <c r="C268" s="432" t="s">
        <v>718</v>
      </c>
      <c r="D268" s="433">
        <v>0</v>
      </c>
      <c r="E268" s="407">
        <f>PRODUCT(B268:D268)</f>
        <v>0</v>
      </c>
    </row>
    <row r="270" spans="1:5" ht="38.25" customHeight="1">
      <c r="A270" s="493" t="s">
        <v>719</v>
      </c>
      <c r="B270" s="414" t="s">
        <v>783</v>
      </c>
    </row>
    <row r="272" spans="1:5" ht="15">
      <c r="B272" s="405">
        <v>13</v>
      </c>
      <c r="C272" s="432" t="s">
        <v>718</v>
      </c>
      <c r="D272" s="433">
        <v>0</v>
      </c>
      <c r="E272" s="407">
        <f>PRODUCT(B272:D272)</f>
        <v>0</v>
      </c>
    </row>
    <row r="274" spans="1:5" ht="72.75" customHeight="1">
      <c r="A274" s="490" t="s">
        <v>721</v>
      </c>
      <c r="B274" s="474" t="s">
        <v>784</v>
      </c>
      <c r="C274" s="474"/>
      <c r="D274" s="474"/>
    </row>
    <row r="275" spans="1:5">
      <c r="C275" s="432"/>
      <c r="D275" s="406"/>
    </row>
    <row r="276" spans="1:5" ht="15">
      <c r="B276" s="405">
        <v>1</v>
      </c>
      <c r="C276" s="432" t="s">
        <v>702</v>
      </c>
      <c r="D276" s="433">
        <v>0</v>
      </c>
      <c r="E276" s="407">
        <f>PRODUCT(B276:D276)</f>
        <v>0</v>
      </c>
    </row>
    <row r="277" spans="1:5" ht="12.75" customHeight="1">
      <c r="B277" s="406"/>
    </row>
    <row r="278" spans="1:5" ht="88.5" customHeight="1">
      <c r="A278" s="490" t="s">
        <v>723</v>
      </c>
      <c r="B278" s="474" t="s">
        <v>785</v>
      </c>
      <c r="C278" s="474"/>
      <c r="D278" s="474"/>
    </row>
    <row r="279" spans="1:5" ht="12.75" customHeight="1">
      <c r="C279" s="432"/>
      <c r="D279" s="406"/>
    </row>
    <row r="280" spans="1:5" ht="12.75" customHeight="1">
      <c r="B280" s="405">
        <v>1</v>
      </c>
      <c r="C280" s="432" t="s">
        <v>702</v>
      </c>
      <c r="D280" s="433">
        <v>0</v>
      </c>
      <c r="E280" s="407">
        <f>PRODUCT(B280:D280)</f>
        <v>0</v>
      </c>
    </row>
    <row r="281" spans="1:5" ht="12.75" customHeight="1">
      <c r="C281" s="432"/>
      <c r="D281" s="432"/>
    </row>
    <row r="282" spans="1:5" ht="79.5" customHeight="1">
      <c r="A282" s="490" t="s">
        <v>725</v>
      </c>
      <c r="B282" s="474" t="s">
        <v>786</v>
      </c>
      <c r="C282" s="474"/>
      <c r="D282" s="474"/>
    </row>
    <row r="283" spans="1:5" ht="12.75" customHeight="1">
      <c r="C283" s="432"/>
      <c r="D283" s="406"/>
    </row>
    <row r="284" spans="1:5" ht="12.75" customHeight="1">
      <c r="B284" s="405">
        <v>1</v>
      </c>
      <c r="C284" s="432" t="s">
        <v>702</v>
      </c>
      <c r="D284" s="433">
        <v>0</v>
      </c>
      <c r="E284" s="407">
        <f>PRODUCT(B284:D284)</f>
        <v>0</v>
      </c>
    </row>
    <row r="285" spans="1:5" ht="12.75" customHeight="1">
      <c r="B285" s="406"/>
    </row>
    <row r="286" spans="1:5" s="475" customFormat="1" ht="64.5" customHeight="1">
      <c r="A286" s="493" t="s">
        <v>727</v>
      </c>
      <c r="B286" s="414" t="s">
        <v>787</v>
      </c>
      <c r="D286" s="476"/>
      <c r="E286" s="476"/>
    </row>
    <row r="288" spans="1:5" ht="15">
      <c r="B288" s="405">
        <v>3</v>
      </c>
      <c r="C288" s="432" t="s">
        <v>702</v>
      </c>
      <c r="D288" s="433">
        <v>0</v>
      </c>
      <c r="E288" s="407">
        <f>PRODUCT(B288:D288)</f>
        <v>0</v>
      </c>
    </row>
    <row r="290" spans="1:5" ht="63.75" customHeight="1">
      <c r="A290" s="493" t="s">
        <v>729</v>
      </c>
      <c r="B290" s="414" t="s">
        <v>788</v>
      </c>
      <c r="C290" s="475"/>
      <c r="D290" s="476"/>
      <c r="E290" s="476"/>
    </row>
    <row r="292" spans="1:5" ht="15">
      <c r="B292" s="405">
        <v>1</v>
      </c>
      <c r="C292" s="432" t="s">
        <v>702</v>
      </c>
      <c r="D292" s="433">
        <v>0</v>
      </c>
      <c r="E292" s="407">
        <f>PRODUCT(B292:D292)</f>
        <v>0</v>
      </c>
    </row>
    <row r="294" spans="1:5" ht="63.75">
      <c r="A294" s="493" t="s">
        <v>731</v>
      </c>
      <c r="B294" s="414" t="s">
        <v>789</v>
      </c>
      <c r="C294" s="475"/>
      <c r="D294" s="476"/>
      <c r="E294" s="476"/>
    </row>
    <row r="296" spans="1:5" ht="15">
      <c r="B296" s="405">
        <v>1</v>
      </c>
      <c r="C296" s="432" t="s">
        <v>702</v>
      </c>
      <c r="D296" s="433">
        <v>0</v>
      </c>
      <c r="E296" s="407">
        <f>PRODUCT(B296:D296)</f>
        <v>0</v>
      </c>
    </row>
    <row r="298" spans="1:5" ht="63.75">
      <c r="A298" s="493" t="s">
        <v>733</v>
      </c>
      <c r="B298" s="414" t="s">
        <v>790</v>
      </c>
    </row>
    <row r="299" spans="1:5">
      <c r="B299" s="411"/>
    </row>
    <row r="300" spans="1:5" ht="15">
      <c r="B300" s="405">
        <v>1</v>
      </c>
      <c r="C300" s="432" t="s">
        <v>746</v>
      </c>
      <c r="D300" s="433">
        <v>0</v>
      </c>
      <c r="E300" s="407">
        <f>PRODUCT(B300:D300)</f>
        <v>0</v>
      </c>
    </row>
    <row r="302" spans="1:5" ht="51">
      <c r="A302" s="493" t="s">
        <v>735</v>
      </c>
      <c r="B302" s="414" t="s">
        <v>791</v>
      </c>
    </row>
    <row r="303" spans="1:5">
      <c r="B303" s="411"/>
    </row>
    <row r="304" spans="1:5" ht="15">
      <c r="B304" s="405">
        <v>2</v>
      </c>
      <c r="C304" s="432" t="s">
        <v>746</v>
      </c>
      <c r="D304" s="433">
        <v>0</v>
      </c>
      <c r="E304" s="407">
        <f>PRODUCT(B304:D304)</f>
        <v>0</v>
      </c>
    </row>
    <row r="306" spans="1:5" ht="109.5" customHeight="1">
      <c r="A306" s="493" t="s">
        <v>737</v>
      </c>
      <c r="B306" s="473" t="s">
        <v>792</v>
      </c>
      <c r="C306" s="473"/>
      <c r="D306" s="473"/>
    </row>
    <row r="307" spans="1:5" ht="12.75" customHeight="1">
      <c r="B307" s="473"/>
      <c r="C307" s="473"/>
      <c r="D307" s="473"/>
    </row>
    <row r="308" spans="1:5" ht="15">
      <c r="B308" s="405">
        <v>13</v>
      </c>
      <c r="C308" s="432" t="s">
        <v>718</v>
      </c>
      <c r="D308" s="433">
        <v>0</v>
      </c>
      <c r="E308" s="407">
        <f>PRODUCT(B308:D308)</f>
        <v>0</v>
      </c>
    </row>
    <row r="309" spans="1:5" ht="12.75" customHeight="1">
      <c r="B309" s="406"/>
    </row>
    <row r="310" spans="1:5" ht="127.5">
      <c r="A310" s="490" t="s">
        <v>739</v>
      </c>
      <c r="B310" s="473" t="s">
        <v>793</v>
      </c>
      <c r="C310" s="473"/>
      <c r="D310" s="473"/>
      <c r="E310" s="477"/>
    </row>
    <row r="311" spans="1:5">
      <c r="B311" s="478"/>
      <c r="C311" s="479"/>
      <c r="D311" s="480"/>
      <c r="E311" s="477"/>
    </row>
    <row r="312" spans="1:5" ht="15">
      <c r="B312" s="405">
        <v>2</v>
      </c>
      <c r="C312" s="432" t="s">
        <v>702</v>
      </c>
      <c r="D312" s="433">
        <v>0</v>
      </c>
      <c r="E312" s="407">
        <f>B312*D312</f>
        <v>0</v>
      </c>
    </row>
    <row r="313" spans="1:5" ht="12.75" customHeight="1">
      <c r="B313" s="406"/>
    </row>
    <row r="314" spans="1:5" ht="126.75" customHeight="1">
      <c r="A314" s="490" t="s">
        <v>794</v>
      </c>
      <c r="B314" s="473" t="s">
        <v>795</v>
      </c>
      <c r="C314" s="473"/>
      <c r="D314" s="473"/>
      <c r="E314" s="477"/>
    </row>
    <row r="315" spans="1:5" ht="12.75" customHeight="1">
      <c r="B315" s="478"/>
      <c r="C315" s="479"/>
      <c r="D315" s="480"/>
      <c r="E315" s="477"/>
    </row>
    <row r="316" spans="1:5" ht="12.75" customHeight="1">
      <c r="B316" s="405">
        <v>2</v>
      </c>
      <c r="C316" s="432" t="s">
        <v>702</v>
      </c>
      <c r="D316" s="433">
        <v>0</v>
      </c>
      <c r="E316" s="407">
        <f>B316*D316</f>
        <v>0</v>
      </c>
    </row>
    <row r="317" spans="1:5" ht="13.5" customHeight="1"/>
    <row r="318" spans="1:5" ht="38.25">
      <c r="A318" s="493" t="s">
        <v>796</v>
      </c>
      <c r="B318" s="414" t="s">
        <v>797</v>
      </c>
    </row>
    <row r="320" spans="1:5" ht="15">
      <c r="B320" s="405">
        <v>27</v>
      </c>
      <c r="C320" s="432" t="s">
        <v>702</v>
      </c>
      <c r="D320" s="433">
        <v>0</v>
      </c>
      <c r="E320" s="407">
        <f>PRODUCT(B320:D320)</f>
        <v>0</v>
      </c>
    </row>
    <row r="321" spans="1:13">
      <c r="C321" s="432"/>
    </row>
    <row r="322" spans="1:13" ht="25.5">
      <c r="A322" s="490" t="s">
        <v>798</v>
      </c>
      <c r="B322" s="481" t="s">
        <v>799</v>
      </c>
    </row>
    <row r="323" spans="1:13">
      <c r="B323" s="406"/>
    </row>
    <row r="324" spans="1:13" ht="15">
      <c r="B324" s="411">
        <v>2</v>
      </c>
      <c r="C324" s="406" t="s">
        <v>702</v>
      </c>
      <c r="D324" s="433">
        <v>0</v>
      </c>
      <c r="E324" s="407">
        <f>D324*B324</f>
        <v>0</v>
      </c>
    </row>
    <row r="325" spans="1:13" ht="15">
      <c r="B325" s="411">
        <v>2</v>
      </c>
      <c r="C325" s="406" t="s">
        <v>702</v>
      </c>
      <c r="D325" s="433">
        <v>0</v>
      </c>
      <c r="E325" s="407">
        <f>D325*B325</f>
        <v>0</v>
      </c>
    </row>
    <row r="326" spans="1:13">
      <c r="B326" s="411"/>
    </row>
    <row r="327" spans="1:13" ht="51">
      <c r="A327" s="490" t="s">
        <v>800</v>
      </c>
      <c r="B327" s="476" t="s">
        <v>801</v>
      </c>
    </row>
    <row r="329" spans="1:13" ht="15">
      <c r="B329" s="405">
        <v>19</v>
      </c>
      <c r="C329" s="432" t="s">
        <v>746</v>
      </c>
      <c r="D329" s="433">
        <v>0</v>
      </c>
      <c r="E329" s="407">
        <f>PRODUCT(B329:D329)</f>
        <v>0</v>
      </c>
    </row>
    <row r="331" spans="1:13" ht="26.25">
      <c r="A331" s="490" t="s">
        <v>802</v>
      </c>
      <c r="B331" s="414" t="s">
        <v>803</v>
      </c>
      <c r="I331" s="443"/>
      <c r="J331"/>
      <c r="K331" s="446"/>
      <c r="L331" s="446"/>
    </row>
    <row r="332" spans="1:13" ht="18" customHeight="1">
      <c r="I332" s="443"/>
      <c r="J332" s="444"/>
      <c r="K332" s="445"/>
      <c r="L332" s="446"/>
      <c r="M332" s="407"/>
    </row>
    <row r="333" spans="1:13" ht="15">
      <c r="B333" s="405">
        <v>55</v>
      </c>
      <c r="C333" s="432" t="s">
        <v>718</v>
      </c>
      <c r="D333" s="433">
        <v>0</v>
      </c>
      <c r="E333" s="407">
        <f>PRODUCT(B333:D333)</f>
        <v>0</v>
      </c>
      <c r="I333" s="443"/>
      <c r="J333"/>
      <c r="K333" s="446"/>
      <c r="L333" s="446"/>
      <c r="M333" s="407"/>
    </row>
    <row r="334" spans="1:13" ht="15">
      <c r="B334" s="406"/>
      <c r="I334" s="470"/>
      <c r="J334"/>
      <c r="K334" s="446"/>
      <c r="L334" s="446"/>
      <c r="M334" s="407"/>
    </row>
    <row r="335" spans="1:13" ht="26.25">
      <c r="A335" s="490" t="s">
        <v>804</v>
      </c>
      <c r="B335" s="447" t="s">
        <v>805</v>
      </c>
      <c r="I335" s="470"/>
      <c r="J335"/>
      <c r="K335" s="446"/>
      <c r="L335" s="446"/>
      <c r="M335" s="407"/>
    </row>
    <row r="336" spans="1:13" ht="15">
      <c r="I336" s="470"/>
      <c r="J336"/>
      <c r="K336" s="446"/>
      <c r="L336" s="446"/>
      <c r="M336" s="407"/>
    </row>
    <row r="337" spans="1:13" ht="15">
      <c r="B337" s="405">
        <v>55</v>
      </c>
      <c r="C337" s="432" t="s">
        <v>718</v>
      </c>
      <c r="D337" s="433">
        <v>0</v>
      </c>
      <c r="E337" s="407">
        <f>PRODUCT(B337:D337)</f>
        <v>0</v>
      </c>
      <c r="I337" s="470"/>
      <c r="J337"/>
      <c r="K337" s="446"/>
      <c r="L337" s="446"/>
      <c r="M337" s="407"/>
    </row>
    <row r="338" spans="1:13" ht="15">
      <c r="C338" s="432"/>
      <c r="I338" s="470"/>
      <c r="J338"/>
      <c r="K338" s="446"/>
      <c r="L338" s="446"/>
      <c r="M338" s="407"/>
    </row>
    <row r="339" spans="1:13" ht="15">
      <c r="A339" s="490" t="s">
        <v>806</v>
      </c>
      <c r="B339" s="405" t="s">
        <v>807</v>
      </c>
      <c r="C339" s="432"/>
      <c r="I339" s="470"/>
      <c r="J339"/>
      <c r="K339" s="446"/>
      <c r="L339" s="446"/>
      <c r="M339" s="407"/>
    </row>
    <row r="340" spans="1:13" ht="15">
      <c r="C340" s="432"/>
      <c r="I340" s="470"/>
      <c r="J340"/>
      <c r="K340" s="446"/>
      <c r="L340" s="446"/>
      <c r="M340" s="407"/>
    </row>
    <row r="341" spans="1:13" ht="15">
      <c r="B341" s="405">
        <v>55</v>
      </c>
      <c r="C341" s="432" t="s">
        <v>718</v>
      </c>
      <c r="D341" s="433">
        <v>0</v>
      </c>
      <c r="E341" s="407">
        <f>PRODUCT(B341:D341)</f>
        <v>0</v>
      </c>
      <c r="I341" s="470"/>
      <c r="J341"/>
      <c r="K341" s="446"/>
      <c r="L341" s="446"/>
      <c r="M341" s="407"/>
    </row>
    <row r="342" spans="1:13" ht="15">
      <c r="I342" s="470"/>
      <c r="J342"/>
      <c r="K342" s="446"/>
      <c r="L342" s="446"/>
      <c r="M342" s="407"/>
    </row>
    <row r="343" spans="1:13" ht="15">
      <c r="A343" s="490" t="s">
        <v>808</v>
      </c>
      <c r="B343" s="414" t="s">
        <v>809</v>
      </c>
      <c r="I343" s="470"/>
      <c r="J343"/>
      <c r="K343" s="446"/>
      <c r="L343" s="446"/>
    </row>
    <row r="344" spans="1:13" ht="15">
      <c r="I344" s="443"/>
      <c r="J344" s="444"/>
      <c r="K344" s="445"/>
      <c r="L344" s="446"/>
    </row>
    <row r="345" spans="1:13" ht="15">
      <c r="B345" s="405">
        <v>1</v>
      </c>
      <c r="C345" s="432" t="s">
        <v>702</v>
      </c>
      <c r="D345" s="433">
        <v>0</v>
      </c>
      <c r="E345" s="407">
        <f>PRODUCT(B345:D345)</f>
        <v>0</v>
      </c>
      <c r="I345" s="443"/>
      <c r="J345" s="444"/>
      <c r="K345" s="446"/>
      <c r="L345" s="446"/>
    </row>
    <row r="346" spans="1:13" ht="15">
      <c r="D346" s="482"/>
      <c r="E346" s="454" t="s">
        <v>742</v>
      </c>
      <c r="I346" s="443"/>
      <c r="J346"/>
      <c r="K346" s="446"/>
      <c r="L346" s="446"/>
    </row>
    <row r="347" spans="1:13" ht="15">
      <c r="C347" s="455" t="s">
        <v>684</v>
      </c>
      <c r="D347" s="456"/>
      <c r="E347" s="457">
        <f>SUM(E232:E345)</f>
        <v>0</v>
      </c>
      <c r="I347" s="443"/>
      <c r="J347"/>
      <c r="K347" s="446"/>
      <c r="L347" s="446"/>
    </row>
    <row r="348" spans="1:13" ht="15">
      <c r="B348" s="406"/>
      <c r="D348" s="477"/>
      <c r="I348" s="405"/>
      <c r="J348" s="432"/>
      <c r="K348" s="433"/>
      <c r="L348" s="407"/>
    </row>
    <row r="349" spans="1:13" ht="15">
      <c r="A349" s="491" t="s">
        <v>810</v>
      </c>
      <c r="B349" s="483" t="s">
        <v>811</v>
      </c>
      <c r="C349" s="462"/>
      <c r="D349" s="477"/>
      <c r="I349" s="405"/>
      <c r="J349" s="432"/>
      <c r="K349" s="433"/>
      <c r="L349" s="407"/>
    </row>
    <row r="350" spans="1:13" ht="12" customHeight="1">
      <c r="A350" s="491"/>
      <c r="B350" s="484"/>
      <c r="C350" s="462"/>
      <c r="D350" s="477"/>
      <c r="I350" s="405"/>
      <c r="K350" s="407"/>
      <c r="L350" s="407"/>
    </row>
    <row r="351" spans="1:13" ht="57.75" customHeight="1">
      <c r="A351" s="491"/>
      <c r="B351" s="485" t="s">
        <v>812</v>
      </c>
      <c r="C351" s="485"/>
      <c r="D351" s="485"/>
      <c r="I351" s="414"/>
      <c r="K351" s="407"/>
      <c r="L351" s="407"/>
    </row>
    <row r="352" spans="1:13">
      <c r="A352" s="491"/>
      <c r="B352" s="485"/>
      <c r="C352" s="485"/>
      <c r="D352" s="485"/>
      <c r="I352" s="414"/>
      <c r="K352" s="407"/>
      <c r="L352" s="407"/>
    </row>
    <row r="353" spans="1:5">
      <c r="A353" s="493" t="s">
        <v>695</v>
      </c>
      <c r="B353" s="463" t="s">
        <v>813</v>
      </c>
      <c r="C353" s="462"/>
    </row>
    <row r="354" spans="1:5">
      <c r="B354" s="462"/>
      <c r="C354" s="462"/>
    </row>
    <row r="355" spans="1:5" ht="15">
      <c r="B355" s="462">
        <v>11</v>
      </c>
      <c r="C355" s="463" t="s">
        <v>702</v>
      </c>
      <c r="D355" s="433">
        <v>0</v>
      </c>
      <c r="E355" s="407">
        <f>B355*D355</f>
        <v>0</v>
      </c>
    </row>
    <row r="356" spans="1:5">
      <c r="B356" s="462"/>
      <c r="C356" s="462"/>
    </row>
    <row r="357" spans="1:5">
      <c r="A357" s="493" t="s">
        <v>698</v>
      </c>
      <c r="B357" s="463" t="s">
        <v>814</v>
      </c>
      <c r="C357" s="462"/>
    </row>
    <row r="358" spans="1:5">
      <c r="B358" s="462"/>
      <c r="C358" s="462"/>
    </row>
    <row r="359" spans="1:5" ht="15">
      <c r="B359" s="462">
        <v>2</v>
      </c>
      <c r="C359" s="463" t="s">
        <v>702</v>
      </c>
      <c r="D359" s="433">
        <v>0</v>
      </c>
      <c r="E359" s="407">
        <f>B359*D359</f>
        <v>0</v>
      </c>
    </row>
    <row r="360" spans="1:5">
      <c r="B360" s="462"/>
      <c r="C360" s="462"/>
    </row>
    <row r="361" spans="1:5" ht="25.5">
      <c r="A361" s="490" t="s">
        <v>700</v>
      </c>
      <c r="B361" s="486" t="s">
        <v>815</v>
      </c>
      <c r="C361" s="462"/>
    </row>
    <row r="362" spans="1:5">
      <c r="B362" s="462"/>
      <c r="C362" s="462"/>
    </row>
    <row r="363" spans="1:5" ht="15">
      <c r="B363" s="462">
        <v>2</v>
      </c>
      <c r="C363" s="463" t="s">
        <v>702</v>
      </c>
      <c r="D363" s="433">
        <v>0</v>
      </c>
      <c r="E363" s="407">
        <f>B363*D363</f>
        <v>0</v>
      </c>
    </row>
    <row r="364" spans="1:5">
      <c r="B364" s="462"/>
      <c r="C364" s="463"/>
    </row>
    <row r="365" spans="1:5" ht="25.5">
      <c r="A365" s="490" t="s">
        <v>703</v>
      </c>
      <c r="B365" s="486" t="s">
        <v>816</v>
      </c>
      <c r="C365" s="462"/>
    </row>
    <row r="366" spans="1:5">
      <c r="B366" s="462"/>
      <c r="C366" s="462"/>
    </row>
    <row r="367" spans="1:5" ht="15">
      <c r="B367" s="462">
        <v>2</v>
      </c>
      <c r="C367" s="463" t="s">
        <v>702</v>
      </c>
      <c r="D367" s="433">
        <v>0</v>
      </c>
      <c r="E367" s="407">
        <f>B367*D367</f>
        <v>0</v>
      </c>
    </row>
    <row r="368" spans="1:5">
      <c r="B368" s="462"/>
      <c r="C368" s="463"/>
    </row>
    <row r="369" spans="1:5" ht="25.5">
      <c r="A369" s="490" t="s">
        <v>705</v>
      </c>
      <c r="B369" s="486" t="s">
        <v>817</v>
      </c>
      <c r="C369" s="462"/>
    </row>
    <row r="370" spans="1:5">
      <c r="B370" s="462"/>
      <c r="C370" s="462"/>
    </row>
    <row r="371" spans="1:5" ht="15">
      <c r="B371" s="462">
        <v>1</v>
      </c>
      <c r="C371" s="463" t="s">
        <v>702</v>
      </c>
      <c r="D371" s="433">
        <v>0</v>
      </c>
      <c r="E371" s="407">
        <f>B371*D371</f>
        <v>0</v>
      </c>
    </row>
    <row r="372" spans="1:5">
      <c r="A372" s="491"/>
      <c r="B372" s="484"/>
      <c r="C372" s="462"/>
      <c r="D372" s="477"/>
      <c r="E372" s="454" t="s">
        <v>742</v>
      </c>
    </row>
    <row r="373" spans="1:5" ht="15">
      <c r="A373" s="491"/>
      <c r="B373" s="484"/>
      <c r="C373" s="462"/>
      <c r="D373" s="477"/>
      <c r="E373" s="457">
        <f>SUM(E353:E371)</f>
        <v>0</v>
      </c>
    </row>
    <row r="374" spans="1:5" ht="15">
      <c r="C374" s="455"/>
      <c r="D374" s="456"/>
      <c r="E374" s="456"/>
    </row>
    <row r="376" spans="1:5">
      <c r="A376" s="491" t="s">
        <v>818</v>
      </c>
      <c r="B376" s="428" t="s">
        <v>819</v>
      </c>
    </row>
    <row r="377" spans="1:5" ht="12.75" customHeight="1"/>
    <row r="378" spans="1:5" ht="38.25">
      <c r="A378" s="573" t="s">
        <v>770</v>
      </c>
      <c r="B378" s="429" t="s">
        <v>820</v>
      </c>
      <c r="C378" s="429"/>
      <c r="D378" s="429"/>
    </row>
    <row r="379" spans="1:5" ht="12.75" customHeight="1">
      <c r="A379" s="573"/>
      <c r="B379" s="429"/>
      <c r="C379" s="429"/>
      <c r="D379" s="429"/>
    </row>
    <row r="380" spans="1:5" ht="15">
      <c r="B380" s="405">
        <v>58</v>
      </c>
      <c r="C380" s="432" t="s">
        <v>718</v>
      </c>
      <c r="D380" s="433">
        <v>0</v>
      </c>
      <c r="E380" s="407">
        <f>PRODUCT(B380:D380)</f>
        <v>0</v>
      </c>
    </row>
    <row r="381" spans="1:5" ht="12.75" customHeight="1"/>
    <row r="382" spans="1:5" ht="25.5">
      <c r="A382" s="493" t="s">
        <v>772</v>
      </c>
      <c r="B382" s="429" t="s">
        <v>821</v>
      </c>
      <c r="C382" s="429"/>
      <c r="D382" s="429"/>
    </row>
    <row r="383" spans="1:5">
      <c r="A383" s="493"/>
      <c r="B383" s="429"/>
      <c r="C383" s="429"/>
      <c r="D383" s="429"/>
    </row>
    <row r="384" spans="1:5" ht="15">
      <c r="B384" s="405">
        <v>0.5</v>
      </c>
      <c r="C384" s="432" t="s">
        <v>271</v>
      </c>
      <c r="D384" s="433">
        <v>0</v>
      </c>
      <c r="E384" s="407">
        <f>PRODUCT(B384:D384)</f>
        <v>0</v>
      </c>
    </row>
    <row r="385" spans="1:13" ht="12.75" customHeight="1"/>
    <row r="386" spans="1:13" ht="29.25" customHeight="1">
      <c r="A386" s="493" t="s">
        <v>700</v>
      </c>
      <c r="B386" s="429" t="s">
        <v>822</v>
      </c>
      <c r="C386" s="429"/>
      <c r="D386" s="429"/>
    </row>
    <row r="387" spans="1:13" ht="15" customHeight="1">
      <c r="B387" s="429"/>
      <c r="C387" s="429"/>
      <c r="D387" s="429"/>
    </row>
    <row r="388" spans="1:13" ht="15" customHeight="1">
      <c r="B388" s="405">
        <v>71</v>
      </c>
      <c r="C388" s="432" t="s">
        <v>271</v>
      </c>
      <c r="D388" s="433">
        <v>0</v>
      </c>
      <c r="E388" s="407">
        <f>PRODUCT(B388:D388)</f>
        <v>0</v>
      </c>
    </row>
    <row r="389" spans="1:13" ht="15">
      <c r="C389" s="432"/>
      <c r="I389" s="470"/>
      <c r="J389" s="444"/>
      <c r="K389" s="443"/>
      <c r="L389"/>
    </row>
    <row r="390" spans="1:13" ht="15">
      <c r="A390" s="490" t="s">
        <v>703</v>
      </c>
      <c r="B390" s="411" t="s">
        <v>823</v>
      </c>
      <c r="I390" s="487"/>
      <c r="J390" s="488"/>
      <c r="K390" s="488"/>
      <c r="L390" s="488"/>
    </row>
    <row r="391" spans="1:13" ht="15">
      <c r="B391" s="411"/>
      <c r="I391" s="487"/>
      <c r="J391" s="488"/>
      <c r="K391" s="488"/>
      <c r="L391" s="488"/>
    </row>
    <row r="392" spans="1:13" ht="15">
      <c r="B392" s="405">
        <v>20</v>
      </c>
      <c r="C392" s="432" t="s">
        <v>7</v>
      </c>
      <c r="D392" s="433">
        <v>0</v>
      </c>
      <c r="E392" s="407">
        <f>PRODUCT(B392:D392)</f>
        <v>0</v>
      </c>
      <c r="I392" s="487"/>
      <c r="J392" s="488"/>
      <c r="K392" s="488"/>
      <c r="L392" s="488"/>
    </row>
    <row r="393" spans="1:13" ht="15">
      <c r="I393" s="487"/>
      <c r="J393" s="488"/>
      <c r="K393" s="488"/>
      <c r="L393" s="488"/>
    </row>
    <row r="394" spans="1:13" ht="15">
      <c r="A394" s="493" t="s">
        <v>705</v>
      </c>
      <c r="B394" s="411" t="s">
        <v>824</v>
      </c>
      <c r="I394" s="488"/>
      <c r="J394" s="488"/>
      <c r="K394" s="488"/>
      <c r="L394" s="488"/>
    </row>
    <row r="395" spans="1:13" ht="15">
      <c r="I395" s="488"/>
      <c r="J395" s="487"/>
      <c r="K395" s="488"/>
      <c r="L395" s="488"/>
    </row>
    <row r="396" spans="1:13" ht="15">
      <c r="B396" s="405">
        <v>1</v>
      </c>
      <c r="C396" s="406" t="s">
        <v>702</v>
      </c>
      <c r="D396" s="433">
        <v>0</v>
      </c>
      <c r="E396" s="407">
        <f>PRODUCT(B396:D396)</f>
        <v>0</v>
      </c>
      <c r="I396" s="444"/>
      <c r="J396" s="487"/>
      <c r="K396" s="444"/>
      <c r="L396" s="446"/>
      <c r="M396" s="446"/>
    </row>
    <row r="397" spans="1:13" ht="15">
      <c r="C397" s="432"/>
      <c r="E397" s="454" t="s">
        <v>742</v>
      </c>
      <c r="I397" s="470"/>
      <c r="J397" s="487"/>
      <c r="K397" s="444"/>
      <c r="L397" s="446"/>
      <c r="M397" s="446"/>
    </row>
    <row r="398" spans="1:13" ht="15">
      <c r="C398" s="455" t="s">
        <v>684</v>
      </c>
      <c r="D398" s="456"/>
      <c r="E398" s="457">
        <f>SUM(E380:E396)</f>
        <v>0</v>
      </c>
      <c r="I398" s="470"/>
      <c r="J398" s="443"/>
      <c r="K398" s="444"/>
      <c r="L398" s="446"/>
      <c r="M398" s="446"/>
    </row>
    <row r="399" spans="1:13" ht="15">
      <c r="I399" s="444"/>
      <c r="J399" s="470"/>
      <c r="K399"/>
      <c r="L399" s="489"/>
      <c r="M399" s="446"/>
    </row>
    <row r="400" spans="1:13" ht="15">
      <c r="I400"/>
      <c r="J400" s="443"/>
      <c r="K400"/>
      <c r="L400" s="489"/>
      <c r="M400" s="446"/>
    </row>
    <row r="401" spans="9:13" ht="15">
      <c r="I401"/>
      <c r="J401" s="443"/>
      <c r="K401" s="444"/>
      <c r="L401" s="445"/>
      <c r="M401" s="446"/>
    </row>
  </sheetData>
  <mergeCells count="22">
    <mergeCell ref="A378:A379"/>
    <mergeCell ref="A209:A210"/>
    <mergeCell ref="B209:B210"/>
    <mergeCell ref="A99:A100"/>
    <mergeCell ref="B99:B100"/>
    <mergeCell ref="A104:A105"/>
    <mergeCell ref="B104:B105"/>
    <mergeCell ref="A155:A156"/>
    <mergeCell ref="A168:A169"/>
    <mergeCell ref="A62:A64"/>
    <mergeCell ref="B62:B64"/>
    <mergeCell ref="A68:A70"/>
    <mergeCell ref="B68:B70"/>
    <mergeCell ref="A90:A91"/>
    <mergeCell ref="B90:B91"/>
    <mergeCell ref="A52:A54"/>
    <mergeCell ref="B52:B54"/>
    <mergeCell ref="B2:D5"/>
    <mergeCell ref="A35:A36"/>
    <mergeCell ref="B35:B36"/>
    <mergeCell ref="A47:A48"/>
    <mergeCell ref="B47:B48"/>
  </mergeCells>
  <pageMargins left="0.74803149606299213" right="0.74803149606299213" top="0.98425196850393704" bottom="0.98425196850393704" header="0" footer="0"/>
  <pageSetup paperSize="9" scale="99" orientation="portrait" r:id="rId1"/>
  <headerFooter alignWithMargins="0">
    <oddHeader>&amp;LDom ob Savinji
Jurčičeva ulica 6
3000 Celje&amp;CREKONSTRUKCIJA IN PRIZIDAVA DOMA OB SAVINJI
- popis del s predizmerami -&amp;Ršt. načrta: 056/25-zu</oddHeader>
    <oddFooter>&amp;Lseptember 2025&amp;CRcPlan M, d.o.o.
Ulica XIV. divzije 14
3000 Celje&amp;R&amp;P</oddFooter>
  </headerFooter>
  <rowBreaks count="14" manualBreakCount="14">
    <brk id="24" max="4" man="1"/>
    <brk id="56" max="4" man="1"/>
    <brk id="93" max="4" man="1"/>
    <brk id="130" max="16383" man="1"/>
    <brk id="161" max="16383" man="1"/>
    <brk id="180" max="16383" man="1"/>
    <brk id="217" max="4" man="1"/>
    <brk id="224" max="4" man="1"/>
    <brk id="252" max="4" man="1"/>
    <brk id="280" max="4" man="1"/>
    <brk id="304" max="4" man="1"/>
    <brk id="325" max="4" man="1"/>
    <brk id="347" max="16383" man="1"/>
    <brk id="3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887A-821C-4F0B-9F96-73AE793A147A}">
  <sheetPr>
    <tabColor theme="0" tint="-0.14999847407452621"/>
  </sheetPr>
  <dimension ref="B1:L93"/>
  <sheetViews>
    <sheetView view="pageBreakPreview" zoomScale="75" zoomScaleSheetLayoutView="75" workbookViewId="0">
      <selection activeCell="O7" sqref="O7"/>
    </sheetView>
  </sheetViews>
  <sheetFormatPr defaultColWidth="9.140625" defaultRowHeight="12.75"/>
  <cols>
    <col min="1" max="1" width="3.140625" style="22" customWidth="1"/>
    <col min="2" max="2" width="7.5703125" style="28" customWidth="1"/>
    <col min="3" max="3" width="32.7109375" style="22" customWidth="1"/>
    <col min="4" max="4" width="26.28515625" style="22" customWidth="1"/>
    <col min="5" max="5" width="9.140625" style="22" hidden="1" customWidth="1"/>
    <col min="6" max="6" width="23.140625" style="22" customWidth="1"/>
    <col min="7" max="7" width="1.28515625" style="22" customWidth="1"/>
    <col min="8" max="8" width="7.5703125" style="22" customWidth="1"/>
    <col min="9" max="12" width="1.28515625" style="22" customWidth="1"/>
    <col min="13" max="14" width="4.7109375" style="22" customWidth="1"/>
    <col min="15" max="16384" width="9.140625" style="22"/>
  </cols>
  <sheetData>
    <row r="1" spans="2:12" s="4" customFormat="1">
      <c r="B1" s="1"/>
      <c r="C1" s="2"/>
      <c r="D1" s="3"/>
      <c r="E1" s="3"/>
      <c r="F1" s="3"/>
    </row>
    <row r="2" spans="2:12" s="4" customFormat="1" ht="14.25">
      <c r="B2" s="5"/>
      <c r="C2" s="6" t="s">
        <v>13</v>
      </c>
      <c r="D2" s="598" t="str">
        <f>'SKUPAJ '!D2:F2</f>
        <v>DOM OB SAVINJI</v>
      </c>
      <c r="E2" s="592"/>
      <c r="F2" s="592"/>
      <c r="G2" s="7"/>
      <c r="H2" s="7"/>
      <c r="I2" s="7"/>
      <c r="J2" s="7"/>
      <c r="K2" s="7"/>
      <c r="L2" s="7"/>
    </row>
    <row r="3" spans="2:12" s="4" customFormat="1" ht="14.25">
      <c r="B3" s="5"/>
      <c r="C3" s="6"/>
      <c r="D3" s="598" t="str">
        <f>'SKUPAJ '!D3:F3</f>
        <v>Jurčičeva ulica 6, 3000 Celje</v>
      </c>
      <c r="E3" s="592"/>
      <c r="F3" s="592"/>
      <c r="G3" s="7"/>
      <c r="H3" s="7"/>
      <c r="I3" s="7"/>
      <c r="J3" s="7"/>
      <c r="K3" s="7"/>
      <c r="L3" s="7"/>
    </row>
    <row r="4" spans="2:12" s="4" customFormat="1" ht="14.25">
      <c r="B4" s="5"/>
      <c r="C4" s="6"/>
      <c r="D4" s="73"/>
      <c r="E4" s="73"/>
      <c r="F4" s="73"/>
      <c r="G4" s="8"/>
      <c r="H4" s="8"/>
      <c r="I4" s="8"/>
      <c r="J4" s="8"/>
      <c r="K4" s="8"/>
      <c r="L4" s="8"/>
    </row>
    <row r="5" spans="2:12" s="4" customFormat="1" ht="5.45" customHeight="1">
      <c r="B5" s="5"/>
      <c r="C5" s="6"/>
      <c r="D5" s="9"/>
      <c r="E5" s="10"/>
      <c r="F5" s="10"/>
      <c r="G5" s="8"/>
      <c r="H5" s="8"/>
      <c r="I5" s="8"/>
      <c r="J5" s="8"/>
      <c r="K5" s="8"/>
      <c r="L5" s="8"/>
    </row>
    <row r="6" spans="2:12" s="4" customFormat="1" ht="14.25">
      <c r="B6" s="5"/>
      <c r="C6" s="6" t="s">
        <v>14</v>
      </c>
      <c r="D6" s="596" t="str">
        <f>'SKUPAJ '!D6:F7</f>
        <v xml:space="preserve">REKONSTRUKCIJA IN PRIZIDAVA DOMA OB SAVINJI CELJE </v>
      </c>
      <c r="E6" s="596"/>
      <c r="F6" s="596"/>
      <c r="G6" s="12"/>
      <c r="H6" s="12"/>
      <c r="I6" s="12"/>
      <c r="J6" s="12"/>
      <c r="K6" s="12"/>
      <c r="L6" s="12"/>
    </row>
    <row r="7" spans="2:12" s="4" customFormat="1" ht="14.25">
      <c r="B7" s="5"/>
      <c r="C7" s="6"/>
      <c r="D7" s="597"/>
      <c r="E7" s="597"/>
      <c r="F7" s="597"/>
      <c r="G7" s="12"/>
      <c r="H7" s="12"/>
      <c r="I7" s="12"/>
      <c r="J7" s="12"/>
      <c r="K7" s="12"/>
      <c r="L7" s="12"/>
    </row>
    <row r="8" spans="2:12" s="4" customFormat="1" ht="28.5" customHeight="1">
      <c r="B8" s="5"/>
      <c r="C8" s="6"/>
      <c r="D8" s="593"/>
      <c r="E8" s="593"/>
      <c r="F8" s="593"/>
      <c r="G8" s="12"/>
      <c r="H8" s="12"/>
      <c r="I8" s="12"/>
      <c r="J8" s="12"/>
      <c r="K8" s="12"/>
      <c r="L8" s="12"/>
    </row>
    <row r="9" spans="2:12" s="4" customFormat="1" ht="14.25">
      <c r="B9" s="5"/>
      <c r="C9" s="6"/>
      <c r="D9" s="11"/>
      <c r="E9" s="11"/>
      <c r="F9" s="11"/>
      <c r="G9" s="12"/>
      <c r="H9" s="12"/>
      <c r="I9" s="12"/>
      <c r="J9" s="12"/>
      <c r="K9" s="12"/>
      <c r="L9" s="12"/>
    </row>
    <row r="10" spans="2:12" s="4" customFormat="1" ht="14.25">
      <c r="B10" s="5"/>
      <c r="C10" s="13" t="s">
        <v>38</v>
      </c>
      <c r="D10" s="14" t="s">
        <v>140</v>
      </c>
      <c r="E10" s="14"/>
      <c r="F10" s="14"/>
    </row>
    <row r="11" spans="2:12" s="18" customFormat="1" ht="14.25">
      <c r="B11" s="15"/>
      <c r="C11" s="16"/>
      <c r="D11" s="17"/>
      <c r="E11" s="17"/>
      <c r="F11" s="17"/>
    </row>
    <row r="12" spans="2:12" ht="13.5" thickBot="1">
      <c r="B12" s="19"/>
      <c r="C12" s="20"/>
      <c r="D12" s="21"/>
      <c r="E12" s="21"/>
      <c r="F12" s="21"/>
    </row>
    <row r="13" spans="2:12" ht="21" thickBot="1">
      <c r="B13" s="23" t="s">
        <v>15</v>
      </c>
      <c r="C13" s="587" t="s">
        <v>35</v>
      </c>
      <c r="D13" s="588"/>
      <c r="E13" s="588"/>
      <c r="F13" s="588"/>
    </row>
    <row r="14" spans="2:12" ht="20.25">
      <c r="B14" s="23"/>
      <c r="C14" s="24"/>
      <c r="D14" s="25"/>
      <c r="E14" s="25"/>
      <c r="F14" s="26"/>
      <c r="G14" s="27"/>
    </row>
    <row r="16" spans="2:12" s="71" customFormat="1" ht="21" customHeight="1">
      <c r="B16" s="358"/>
      <c r="C16" s="359" t="s">
        <v>17</v>
      </c>
      <c r="D16" s="360"/>
      <c r="E16" s="360"/>
      <c r="F16" s="360"/>
    </row>
    <row r="18" spans="2:6" ht="14.25">
      <c r="B18" s="263" t="s">
        <v>143</v>
      </c>
      <c r="C18" s="595" t="s">
        <v>196</v>
      </c>
      <c r="D18" s="595"/>
      <c r="E18" s="266"/>
      <c r="F18" s="261">
        <f>SUM('A_Gradbena dela (pripr.)'!F36)</f>
        <v>0</v>
      </c>
    </row>
    <row r="19" spans="2:6" ht="14.25">
      <c r="B19" s="263"/>
      <c r="C19" s="258"/>
      <c r="D19" s="258"/>
      <c r="F19" s="259"/>
    </row>
    <row r="20" spans="2:6" ht="17.25" customHeight="1">
      <c r="B20" s="262" t="s">
        <v>144</v>
      </c>
      <c r="C20" s="595" t="s">
        <v>198</v>
      </c>
      <c r="D20" s="595"/>
      <c r="E20" s="266"/>
      <c r="F20" s="261">
        <f>SUM(D21:D26)</f>
        <v>0</v>
      </c>
    </row>
    <row r="21" spans="2:6" ht="24" customHeight="1">
      <c r="B21" s="270"/>
      <c r="C21" s="271" t="s">
        <v>52</v>
      </c>
      <c r="D21" s="272">
        <f>SUM('1-A1_OZ1_OZ2_gradb. dela'!F44)</f>
        <v>0</v>
      </c>
      <c r="F21" s="273"/>
    </row>
    <row r="22" spans="2:6" ht="17.25" customHeight="1">
      <c r="B22" s="262"/>
      <c r="C22" s="264" t="s">
        <v>200</v>
      </c>
      <c r="D22" s="265">
        <f>SUM('1-A1_OZ1_OZ2_gradb. dela'!F117)</f>
        <v>0</v>
      </c>
      <c r="F22" s="259"/>
    </row>
    <row r="23" spans="2:6" ht="17.25" customHeight="1">
      <c r="B23" s="262"/>
      <c r="C23" s="264" t="s">
        <v>201</v>
      </c>
      <c r="D23" s="265">
        <f>SUM('1-A1_OZ1_OZ2_gradb. dela'!F145)</f>
        <v>0</v>
      </c>
      <c r="F23" s="259"/>
    </row>
    <row r="24" spans="2:6" ht="17.25" customHeight="1">
      <c r="B24" s="262"/>
      <c r="C24" s="264" t="s">
        <v>202</v>
      </c>
      <c r="D24" s="265">
        <f>SUM('1-A1_OZ1_OZ2_gradb. dela'!F161)</f>
        <v>0</v>
      </c>
      <c r="F24" s="259"/>
    </row>
    <row r="25" spans="2:6" ht="17.25" customHeight="1">
      <c r="B25" s="262"/>
      <c r="C25" s="264" t="s">
        <v>828</v>
      </c>
      <c r="D25" s="265">
        <f>'1-A1_OZ1_OZ2_gradb. dela'!F187</f>
        <v>0</v>
      </c>
      <c r="F25" s="259"/>
    </row>
    <row r="26" spans="2:6" ht="17.25" customHeight="1">
      <c r="B26" s="262"/>
      <c r="C26" s="264" t="s">
        <v>203</v>
      </c>
      <c r="D26" s="265">
        <f>SUM('1-A1_OZ1_OZ2_gradb. dela'!F199)</f>
        <v>0</v>
      </c>
      <c r="F26" s="259"/>
    </row>
    <row r="27" spans="2:6" ht="17.25" customHeight="1">
      <c r="B27" s="262"/>
      <c r="C27" s="258"/>
      <c r="D27" s="258"/>
      <c r="F27" s="259"/>
    </row>
    <row r="28" spans="2:6" ht="17.25" customHeight="1">
      <c r="B28" s="263" t="s">
        <v>145</v>
      </c>
      <c r="C28" s="595" t="s">
        <v>199</v>
      </c>
      <c r="D28" s="595"/>
      <c r="E28" s="266"/>
      <c r="F28" s="261">
        <f>SUM(D29:D33)</f>
        <v>0</v>
      </c>
    </row>
    <row r="29" spans="2:6" ht="26.25" customHeight="1">
      <c r="B29" s="270"/>
      <c r="C29" s="271" t="s">
        <v>52</v>
      </c>
      <c r="D29" s="272">
        <f>SUM('1-A2_OZ_TERASA_gradb. del '!F44)</f>
        <v>0</v>
      </c>
      <c r="F29" s="273"/>
    </row>
    <row r="30" spans="2:6" ht="17.25" customHeight="1">
      <c r="B30" s="262"/>
      <c r="C30" s="264" t="s">
        <v>200</v>
      </c>
      <c r="D30" s="265">
        <f>SUM('1-A2_OZ_TERASA_gradb. del '!F112)</f>
        <v>0</v>
      </c>
      <c r="F30" s="259"/>
    </row>
    <row r="31" spans="2:6" ht="17.25" customHeight="1">
      <c r="B31" s="262"/>
      <c r="C31" s="264" t="s">
        <v>201</v>
      </c>
      <c r="D31" s="265">
        <f>SUM('1-A2_OZ_TERASA_gradb. del '!F142)</f>
        <v>0</v>
      </c>
      <c r="F31" s="259"/>
    </row>
    <row r="32" spans="2:6" ht="17.25" customHeight="1">
      <c r="B32" s="262"/>
      <c r="C32" s="264" t="s">
        <v>202</v>
      </c>
      <c r="D32" s="265">
        <f>SUM('1-A2_OZ_TERASA_gradb. del '!F158)</f>
        <v>0</v>
      </c>
      <c r="F32" s="259"/>
    </row>
    <row r="33" spans="2:6" ht="17.25" customHeight="1">
      <c r="B33" s="262"/>
      <c r="C33" s="264" t="s">
        <v>203</v>
      </c>
      <c r="D33" s="265">
        <f>SUM('1-A2_OZ_TERASA_gradb. del '!F170)</f>
        <v>0</v>
      </c>
      <c r="F33" s="259"/>
    </row>
    <row r="34" spans="2:6" ht="17.25" customHeight="1">
      <c r="B34" s="263"/>
      <c r="C34" s="258"/>
      <c r="D34" s="258"/>
      <c r="F34" s="259"/>
    </row>
    <row r="35" spans="2:6" ht="14.45" customHeight="1">
      <c r="B35" s="260" t="s">
        <v>197</v>
      </c>
      <c r="C35" s="30" t="s">
        <v>504</v>
      </c>
      <c r="D35" s="30"/>
      <c r="F35" s="31">
        <f>SUM(D36:D40)</f>
        <v>0</v>
      </c>
    </row>
    <row r="36" spans="2:6" ht="27" customHeight="1">
      <c r="B36" s="270"/>
      <c r="C36" s="271" t="s">
        <v>52</v>
      </c>
      <c r="D36" s="272">
        <f>SUM('1-A3_KLANČINA gradbena dela '!F56)</f>
        <v>0</v>
      </c>
      <c r="F36" s="273"/>
    </row>
    <row r="37" spans="2:6" ht="17.25" customHeight="1">
      <c r="B37" s="262"/>
      <c r="C37" s="264" t="s">
        <v>200</v>
      </c>
      <c r="D37" s="265">
        <f>SUM('1-A3_KLANČINA gradbena dela '!F130)</f>
        <v>0</v>
      </c>
      <c r="F37" s="259"/>
    </row>
    <row r="38" spans="2:6" ht="17.25" customHeight="1">
      <c r="B38" s="262"/>
      <c r="C38" s="264" t="s">
        <v>201</v>
      </c>
      <c r="D38" s="265">
        <f>SUM('1-A3_KLANČINA gradbena dela '!F143)</f>
        <v>0</v>
      </c>
      <c r="F38" s="259"/>
    </row>
    <row r="39" spans="2:6" ht="17.25" customHeight="1">
      <c r="B39" s="262"/>
      <c r="C39" s="264" t="s">
        <v>202</v>
      </c>
      <c r="D39" s="265">
        <f>SUM('1-A3_KLANČINA gradbena dela '!F158)</f>
        <v>0</v>
      </c>
      <c r="F39" s="259"/>
    </row>
    <row r="40" spans="2:6" ht="17.25" customHeight="1">
      <c r="B40" s="262"/>
      <c r="C40" s="264" t="s">
        <v>203</v>
      </c>
      <c r="D40" s="265">
        <f>SUM('1-A3_KLANČINA gradbena dela '!F171)</f>
        <v>0</v>
      </c>
      <c r="F40" s="259"/>
    </row>
    <row r="41" spans="2:6" ht="14.45" customHeight="1" thickBot="1">
      <c r="B41" s="267"/>
      <c r="C41" s="268"/>
      <c r="D41" s="268"/>
      <c r="E41" s="32"/>
      <c r="F41" s="269"/>
    </row>
    <row r="42" spans="2:6" ht="17.25" customHeight="1">
      <c r="B42" s="263"/>
      <c r="C42" s="258"/>
      <c r="D42" s="258"/>
      <c r="F42" s="259"/>
    </row>
    <row r="43" spans="2:6" ht="14.45" customHeight="1">
      <c r="B43" s="260" t="s">
        <v>491</v>
      </c>
      <c r="C43" s="30" t="s">
        <v>492</v>
      </c>
      <c r="D43" s="30"/>
      <c r="F43" s="31">
        <f>SUM(D44:D46)</f>
        <v>0</v>
      </c>
    </row>
    <row r="44" spans="2:6" ht="28.5" customHeight="1">
      <c r="B44" s="270"/>
      <c r="C44" s="271" t="s">
        <v>205</v>
      </c>
      <c r="D44" s="272">
        <f>'2_A_Gradbena dela'!G30</f>
        <v>0</v>
      </c>
      <c r="F44" s="273"/>
    </row>
    <row r="45" spans="2:6" ht="14.25">
      <c r="B45" s="262"/>
      <c r="C45" s="264" t="s">
        <v>202</v>
      </c>
      <c r="D45" s="265">
        <f>SUM('2_A_Gradbena dela'!G44)</f>
        <v>0</v>
      </c>
      <c r="F45" s="259"/>
    </row>
    <row r="46" spans="2:6" ht="14.25">
      <c r="B46" s="262"/>
      <c r="C46" s="264" t="s">
        <v>203</v>
      </c>
      <c r="D46" s="265">
        <f>SUM('2_A_Gradbena dela'!G56)</f>
        <v>0</v>
      </c>
      <c r="F46" s="259"/>
    </row>
    <row r="47" spans="2:6" ht="17.25" customHeight="1">
      <c r="B47" s="263"/>
      <c r="C47" s="258"/>
      <c r="D47" s="258"/>
      <c r="F47" s="259"/>
    </row>
    <row r="48" spans="2:6" ht="14.45" customHeight="1">
      <c r="B48" s="260" t="s">
        <v>493</v>
      </c>
      <c r="C48" s="595" t="s">
        <v>495</v>
      </c>
      <c r="D48" s="595"/>
      <c r="F48" s="31">
        <f>SUM(D49:D51)</f>
        <v>0</v>
      </c>
    </row>
    <row r="49" spans="2:6" ht="28.5" customHeight="1">
      <c r="B49" s="270"/>
      <c r="C49" s="271" t="s">
        <v>205</v>
      </c>
      <c r="D49" s="272">
        <f>'3_A_Gradbena dela'!G91</f>
        <v>0</v>
      </c>
      <c r="F49" s="273"/>
    </row>
    <row r="50" spans="2:6" ht="14.25">
      <c r="B50" s="262"/>
      <c r="C50" s="264" t="s">
        <v>202</v>
      </c>
      <c r="D50" s="265">
        <f>'3_A_Gradbena dela'!G128</f>
        <v>0</v>
      </c>
      <c r="F50" s="259"/>
    </row>
    <row r="51" spans="2:6" ht="14.25">
      <c r="B51" s="262"/>
      <c r="C51" s="264" t="s">
        <v>203</v>
      </c>
      <c r="D51" s="265">
        <f>'3_A_Gradbena dela'!G140</f>
        <v>0</v>
      </c>
      <c r="F51" s="259"/>
    </row>
    <row r="52" spans="2:6" ht="17.25" customHeight="1">
      <c r="B52" s="263"/>
      <c r="C52" s="258"/>
      <c r="D52" s="258"/>
      <c r="F52" s="259"/>
    </row>
    <row r="53" spans="2:6" ht="14.45" customHeight="1">
      <c r="B53" s="260" t="s">
        <v>494</v>
      </c>
      <c r="C53" s="30" t="s">
        <v>496</v>
      </c>
      <c r="D53" s="30"/>
      <c r="F53" s="31">
        <f>SUM(D54:D56)</f>
        <v>0</v>
      </c>
    </row>
    <row r="54" spans="2:6" ht="28.5" customHeight="1">
      <c r="B54" s="270"/>
      <c r="C54" s="271" t="s">
        <v>205</v>
      </c>
      <c r="D54" s="272">
        <f>'4_A_Gradbena dela'!G52</f>
        <v>0</v>
      </c>
      <c r="F54" s="273"/>
    </row>
    <row r="55" spans="2:6" ht="14.25">
      <c r="B55" s="262"/>
      <c r="C55" s="264" t="s">
        <v>202</v>
      </c>
      <c r="D55" s="265">
        <f>'4_A_Gradbena dela'!G99</f>
        <v>0</v>
      </c>
      <c r="F55" s="259"/>
    </row>
    <row r="56" spans="2:6" ht="14.25">
      <c r="B56" s="262"/>
      <c r="C56" s="264" t="s">
        <v>203</v>
      </c>
      <c r="D56" s="265">
        <f>'4_A_Gradbena dela'!G111</f>
        <v>0</v>
      </c>
      <c r="F56" s="259"/>
    </row>
    <row r="57" spans="2:6" ht="14.45" customHeight="1" thickBot="1">
      <c r="B57" s="267"/>
      <c r="C57" s="268"/>
      <c r="D57" s="268"/>
      <c r="E57" s="32"/>
      <c r="F57" s="269"/>
    </row>
    <row r="58" spans="2:6" ht="21.75" customHeight="1" thickBot="1">
      <c r="B58" s="352"/>
      <c r="C58" s="352" t="s">
        <v>2</v>
      </c>
      <c r="D58" s="352"/>
      <c r="E58" s="353"/>
      <c r="F58" s="354">
        <f>SUM(F18:F57)</f>
        <v>0</v>
      </c>
    </row>
    <row r="61" spans="2:6" s="71" customFormat="1" ht="23.25" customHeight="1">
      <c r="B61" s="361"/>
      <c r="C61" s="362" t="s">
        <v>19</v>
      </c>
      <c r="D61" s="363"/>
      <c r="E61" s="363"/>
      <c r="F61" s="363"/>
    </row>
    <row r="63" spans="2:6" ht="17.25" customHeight="1">
      <c r="B63" s="263"/>
      <c r="C63" s="258"/>
      <c r="D63" s="258"/>
      <c r="F63" s="259"/>
    </row>
    <row r="64" spans="2:6" ht="14.45" customHeight="1">
      <c r="B64" s="260" t="s">
        <v>497</v>
      </c>
      <c r="C64" s="595" t="s">
        <v>499</v>
      </c>
      <c r="D64" s="595"/>
      <c r="F64" s="31">
        <f>SUM(D65:D67)</f>
        <v>0</v>
      </c>
    </row>
    <row r="65" spans="2:6" ht="22.5" customHeight="1">
      <c r="B65" s="270"/>
      <c r="C65" s="271" t="s">
        <v>42</v>
      </c>
      <c r="D65" s="272">
        <f>'1_B_Obrtna dela'!F31</f>
        <v>0</v>
      </c>
      <c r="F65" s="273"/>
    </row>
    <row r="66" spans="2:6" ht="17.25" customHeight="1">
      <c r="B66" s="262"/>
      <c r="C66" s="264" t="s">
        <v>184</v>
      </c>
      <c r="D66" s="265">
        <f>'1_B_Obrtna dela'!F43</f>
        <v>0</v>
      </c>
      <c r="F66" s="259"/>
    </row>
    <row r="67" spans="2:6" ht="17.25" customHeight="1">
      <c r="B67" s="262"/>
      <c r="C67" s="264" t="s">
        <v>47</v>
      </c>
      <c r="D67" s="265">
        <f>'1_B_Obrtna dela'!F54</f>
        <v>0</v>
      </c>
      <c r="F67" s="259"/>
    </row>
    <row r="68" spans="2:6" ht="17.25" customHeight="1">
      <c r="B68" s="263"/>
      <c r="C68" s="258"/>
      <c r="D68" s="258"/>
      <c r="F68" s="259"/>
    </row>
    <row r="69" spans="2:6" ht="14.45" customHeight="1">
      <c r="B69" s="260" t="s">
        <v>498</v>
      </c>
      <c r="C69" s="595" t="s">
        <v>500</v>
      </c>
      <c r="D69" s="595"/>
      <c r="F69" s="31">
        <f>SUM(D70:D73)</f>
        <v>0</v>
      </c>
    </row>
    <row r="70" spans="2:6" ht="22.5" customHeight="1">
      <c r="B70" s="270"/>
      <c r="C70" s="271" t="s">
        <v>225</v>
      </c>
      <c r="D70" s="272">
        <f>'2_B_Obrtna dela'!G95</f>
        <v>0</v>
      </c>
      <c r="F70" s="273"/>
    </row>
    <row r="71" spans="2:6" ht="17.25" customHeight="1">
      <c r="B71" s="262"/>
      <c r="C71" s="271" t="s">
        <v>42</v>
      </c>
      <c r="D71" s="265">
        <f>'2_B_Obrtna dela'!G187</f>
        <v>0</v>
      </c>
      <c r="F71" s="259"/>
    </row>
    <row r="72" spans="2:6" ht="17.25" customHeight="1">
      <c r="B72" s="262"/>
      <c r="C72" s="264" t="s">
        <v>272</v>
      </c>
      <c r="D72" s="265">
        <f>'2_B_Obrtna dela'!G209</f>
        <v>0</v>
      </c>
      <c r="F72" s="259"/>
    </row>
    <row r="73" spans="2:6" ht="17.25" customHeight="1">
      <c r="B73" s="262"/>
      <c r="C73" s="264" t="s">
        <v>47</v>
      </c>
      <c r="D73" s="265">
        <f>'2_B_Obrtna dela'!G220</f>
        <v>0</v>
      </c>
      <c r="F73" s="259"/>
    </row>
    <row r="74" spans="2:6" ht="17.25" customHeight="1">
      <c r="B74" s="263"/>
      <c r="C74" s="258"/>
      <c r="D74" s="258"/>
      <c r="F74" s="259"/>
    </row>
    <row r="75" spans="2:6" ht="14.45" customHeight="1">
      <c r="B75" s="260" t="s">
        <v>501</v>
      </c>
      <c r="C75" s="595" t="s">
        <v>566</v>
      </c>
      <c r="D75" s="595"/>
      <c r="F75" s="31">
        <f>SUM(D76:D81)</f>
        <v>0</v>
      </c>
    </row>
    <row r="76" spans="2:6" ht="22.5" customHeight="1">
      <c r="B76" s="270"/>
      <c r="C76" s="271" t="s">
        <v>225</v>
      </c>
      <c r="D76" s="272">
        <f>'3_B_Obrtna dela'!G105</f>
        <v>0</v>
      </c>
      <c r="F76" s="273"/>
    </row>
    <row r="77" spans="2:6" ht="15" customHeight="1">
      <c r="B77" s="262"/>
      <c r="C77" s="271" t="s">
        <v>42</v>
      </c>
      <c r="D77" s="265">
        <f>'3_B_Obrtna dela'!G222</f>
        <v>0</v>
      </c>
      <c r="F77" s="259"/>
    </row>
    <row r="78" spans="2:6" ht="17.25" customHeight="1">
      <c r="B78" s="262"/>
      <c r="C78" s="271" t="s">
        <v>342</v>
      </c>
      <c r="D78" s="265">
        <f>'3_B_Obrtna dela'!G264</f>
        <v>0</v>
      </c>
      <c r="F78" s="259"/>
    </row>
    <row r="79" spans="2:6" ht="17.25" customHeight="1">
      <c r="B79" s="262"/>
      <c r="C79" s="264" t="s">
        <v>356</v>
      </c>
      <c r="D79" s="265">
        <f>'3_B_Obrtna dela'!G317</f>
        <v>0</v>
      </c>
      <c r="F79" s="259"/>
    </row>
    <row r="80" spans="2:6" ht="17.25" customHeight="1">
      <c r="B80" s="262"/>
      <c r="C80" s="264" t="s">
        <v>272</v>
      </c>
      <c r="D80" s="265">
        <f>'3_B_Obrtna dela'!G375</f>
        <v>0</v>
      </c>
      <c r="F80" s="259"/>
    </row>
    <row r="81" spans="2:6" ht="17.25" customHeight="1">
      <c r="B81" s="262"/>
      <c r="C81" s="264" t="s">
        <v>47</v>
      </c>
      <c r="D81" s="265">
        <f>'3_B_Obrtna dela'!G387</f>
        <v>0</v>
      </c>
      <c r="F81" s="259"/>
    </row>
    <row r="82" spans="2:6" ht="17.25" customHeight="1">
      <c r="B82" s="263"/>
      <c r="C82" s="258"/>
      <c r="D82" s="258"/>
      <c r="F82" s="259"/>
    </row>
    <row r="83" spans="2:6" ht="14.45" customHeight="1">
      <c r="B83" s="260" t="s">
        <v>502</v>
      </c>
      <c r="C83" s="595" t="s">
        <v>567</v>
      </c>
      <c r="D83" s="595"/>
      <c r="F83" s="31">
        <f>SUM(D84:D90)</f>
        <v>0</v>
      </c>
    </row>
    <row r="84" spans="2:6" ht="22.5" customHeight="1">
      <c r="B84" s="270"/>
      <c r="C84" s="271" t="s">
        <v>342</v>
      </c>
      <c r="D84" s="272">
        <f>'4_B_Obrtna dela'!G35</f>
        <v>0</v>
      </c>
      <c r="F84" s="273"/>
    </row>
    <row r="85" spans="2:6" ht="14.25">
      <c r="B85" s="262"/>
      <c r="C85" s="264" t="s">
        <v>568</v>
      </c>
      <c r="D85" s="265">
        <f>'4_B_Obrtna dela'!G74</f>
        <v>0</v>
      </c>
      <c r="F85" s="259"/>
    </row>
    <row r="86" spans="2:6" ht="28.5">
      <c r="B86" s="262"/>
      <c r="C86" s="264" t="s">
        <v>882</v>
      </c>
      <c r="D86" s="265">
        <f>'4_B_Obrtna dela'!G153</f>
        <v>0</v>
      </c>
      <c r="F86" s="259"/>
    </row>
    <row r="87" spans="2:6" ht="14.25">
      <c r="B87" s="262"/>
      <c r="C87" s="264" t="s">
        <v>569</v>
      </c>
      <c r="D87" s="265">
        <f>'4_B_Obrtna dela'!G207</f>
        <v>0</v>
      </c>
      <c r="F87" s="259"/>
    </row>
    <row r="88" spans="2:6" ht="14.25">
      <c r="B88" s="262"/>
      <c r="C88" s="264" t="s">
        <v>418</v>
      </c>
      <c r="D88" s="265">
        <f>'4_B_Obrtna dela'!G279</f>
        <v>0</v>
      </c>
      <c r="F88" s="259"/>
    </row>
    <row r="89" spans="2:6" ht="15" customHeight="1">
      <c r="B89" s="262"/>
      <c r="C89" s="569" t="s">
        <v>42</v>
      </c>
      <c r="D89" s="570">
        <f>'4_B_Obrtna dela'!G302</f>
        <v>0</v>
      </c>
      <c r="F89" s="259"/>
    </row>
    <row r="90" spans="2:6" ht="16.5" customHeight="1">
      <c r="B90" s="262"/>
      <c r="C90" s="264" t="s">
        <v>47</v>
      </c>
      <c r="D90" s="265">
        <f>'4_B_Obrtna dela'!G315</f>
        <v>0</v>
      </c>
      <c r="F90" s="259"/>
    </row>
    <row r="91" spans="2:6" ht="14.45" customHeight="1">
      <c r="B91" s="257"/>
      <c r="C91" s="258"/>
      <c r="D91" s="258"/>
      <c r="F91" s="259"/>
    </row>
    <row r="92" spans="2:6" ht="15" thickBot="1">
      <c r="B92" s="32"/>
      <c r="C92" s="33"/>
      <c r="D92" s="32"/>
      <c r="F92" s="32"/>
    </row>
    <row r="93" spans="2:6" ht="23.25" customHeight="1" thickBot="1">
      <c r="B93" s="355"/>
      <c r="C93" s="355" t="s">
        <v>12</v>
      </c>
      <c r="D93" s="355"/>
      <c r="E93" s="356"/>
      <c r="F93" s="357">
        <f>SUM(F64:F92)</f>
        <v>0</v>
      </c>
    </row>
  </sheetData>
  <mergeCells count="13">
    <mergeCell ref="D2:F2"/>
    <mergeCell ref="D3:F3"/>
    <mergeCell ref="C18:D18"/>
    <mergeCell ref="C20:D20"/>
    <mergeCell ref="C28:D28"/>
    <mergeCell ref="D8:F8"/>
    <mergeCell ref="C69:D69"/>
    <mergeCell ref="C75:D75"/>
    <mergeCell ref="C83:D83"/>
    <mergeCell ref="D6:F7"/>
    <mergeCell ref="C13:F13"/>
    <mergeCell ref="C64:D64"/>
    <mergeCell ref="C48:D48"/>
  </mergeCells>
  <phoneticPr fontId="90" type="noConversion"/>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2" manualBreakCount="2">
    <brk id="41" max="5" man="1"/>
    <brk id="5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3043-692F-414A-B1F6-146CAE164D13}">
  <dimension ref="A1:F40"/>
  <sheetViews>
    <sheetView view="pageBreakPreview" topLeftCell="A25" zoomScaleNormal="100" zoomScaleSheetLayoutView="100" workbookViewId="0">
      <selection activeCell="C30" sqref="C30"/>
    </sheetView>
  </sheetViews>
  <sheetFormatPr defaultColWidth="9.140625" defaultRowHeight="12.75"/>
  <cols>
    <col min="1" max="1" width="8.7109375" style="147" customWidth="1"/>
    <col min="2" max="2" width="42" style="147" customWidth="1"/>
    <col min="3" max="3" width="6.28515625" style="147" customWidth="1"/>
    <col min="4" max="4" width="10.28515625" style="147" customWidth="1"/>
    <col min="5" max="5" width="9.140625" style="147" bestFit="1" customWidth="1"/>
    <col min="6" max="6" width="12.85546875" style="147" customWidth="1"/>
    <col min="7" max="16384" width="9.140625" style="115"/>
  </cols>
  <sheetData>
    <row r="1" spans="1:6" s="110" customFormat="1" ht="12">
      <c r="A1" s="106" t="s">
        <v>20</v>
      </c>
      <c r="B1" s="107" t="s">
        <v>25</v>
      </c>
      <c r="C1" s="108" t="s">
        <v>21</v>
      </c>
      <c r="D1" s="107" t="s">
        <v>22</v>
      </c>
      <c r="E1" s="107" t="s">
        <v>23</v>
      </c>
      <c r="F1" s="109" t="s">
        <v>24</v>
      </c>
    </row>
    <row r="3" spans="1:6" ht="19.899999999999999" customHeight="1" thickBot="1">
      <c r="A3" s="397" t="s">
        <v>146</v>
      </c>
      <c r="B3" s="237" t="s">
        <v>0</v>
      </c>
      <c r="C3" s="238"/>
      <c r="D3" s="238"/>
      <c r="E3" s="239"/>
      <c r="F3" s="239"/>
    </row>
    <row r="5" spans="1:6">
      <c r="A5" s="116" t="s">
        <v>27</v>
      </c>
      <c r="B5" s="117" t="s">
        <v>104</v>
      </c>
      <c r="C5" s="118"/>
      <c r="D5" s="118"/>
      <c r="E5" s="119"/>
      <c r="F5" s="120"/>
    </row>
    <row r="6" spans="1:6">
      <c r="A6" s="121"/>
      <c r="B6" s="122"/>
      <c r="C6" s="123"/>
      <c r="D6" s="124"/>
      <c r="E6" s="125"/>
      <c r="F6" s="126"/>
    </row>
    <row r="7" spans="1:6">
      <c r="A7" s="127"/>
      <c r="B7" s="128"/>
      <c r="C7" s="129"/>
      <c r="D7" s="130"/>
      <c r="E7" s="131"/>
      <c r="F7" s="130"/>
    </row>
    <row r="8" spans="1:6" ht="282.75" customHeight="1">
      <c r="A8" s="367" t="s">
        <v>627</v>
      </c>
      <c r="B8" s="128" t="s">
        <v>54</v>
      </c>
      <c r="C8" s="133"/>
      <c r="D8" s="134"/>
      <c r="E8" s="135"/>
      <c r="F8" s="135"/>
    </row>
    <row r="9" spans="1:6">
      <c r="A9" s="132"/>
      <c r="B9" s="128"/>
      <c r="C9" s="133"/>
      <c r="D9" s="135"/>
      <c r="E9" s="135"/>
      <c r="F9" s="135"/>
    </row>
    <row r="10" spans="1:6">
      <c r="A10" s="136"/>
      <c r="B10" s="137" t="s">
        <v>72</v>
      </c>
      <c r="C10" s="138" t="s">
        <v>4</v>
      </c>
      <c r="D10" s="140">
        <v>1</v>
      </c>
      <c r="E10" s="222"/>
      <c r="F10" s="141">
        <f>D10*E10</f>
        <v>0</v>
      </c>
    </row>
    <row r="11" spans="1:6">
      <c r="A11" s="127"/>
      <c r="B11" s="128"/>
      <c r="C11" s="129"/>
      <c r="D11" s="130"/>
      <c r="E11" s="131"/>
      <c r="F11" s="130"/>
    </row>
    <row r="12" spans="1:6">
      <c r="A12" s="127"/>
      <c r="B12" s="128"/>
      <c r="C12" s="129"/>
      <c r="D12" s="130"/>
      <c r="E12" s="131"/>
      <c r="F12" s="130"/>
    </row>
    <row r="13" spans="1:6" ht="68.25" customHeight="1">
      <c r="A13" s="367" t="s">
        <v>628</v>
      </c>
      <c r="B13" s="128" t="s">
        <v>105</v>
      </c>
      <c r="C13" s="133"/>
      <c r="D13" s="135"/>
      <c r="E13" s="135"/>
      <c r="F13" s="135"/>
    </row>
    <row r="14" spans="1:6">
      <c r="A14" s="132"/>
      <c r="B14" s="128"/>
      <c r="C14" s="133"/>
      <c r="D14" s="135"/>
      <c r="E14" s="135"/>
      <c r="F14" s="135"/>
    </row>
    <row r="15" spans="1:6">
      <c r="A15" s="136"/>
      <c r="B15" s="403" t="s">
        <v>106</v>
      </c>
      <c r="C15" s="251" t="s">
        <v>4</v>
      </c>
      <c r="D15" s="140">
        <v>1</v>
      </c>
      <c r="E15" s="252"/>
      <c r="F15" s="141">
        <f>D15*E15</f>
        <v>0</v>
      </c>
    </row>
    <row r="16" spans="1:6">
      <c r="A16" s="127"/>
      <c r="B16" s="128"/>
      <c r="C16" s="129"/>
      <c r="D16" s="130"/>
      <c r="E16" s="131"/>
      <c r="F16" s="130"/>
    </row>
    <row r="17" spans="1:6">
      <c r="A17" s="127"/>
      <c r="B17" s="128"/>
      <c r="C17" s="129"/>
      <c r="D17" s="130"/>
      <c r="E17" s="131"/>
      <c r="F17" s="130"/>
    </row>
    <row r="18" spans="1:6" ht="68.25" customHeight="1">
      <c r="A18" s="367" t="s">
        <v>629</v>
      </c>
      <c r="B18" s="128" t="s">
        <v>103</v>
      </c>
      <c r="C18" s="133"/>
      <c r="D18" s="135"/>
      <c r="E18" s="135"/>
      <c r="F18" s="135"/>
    </row>
    <row r="19" spans="1:6">
      <c r="A19" s="132"/>
      <c r="B19" s="128"/>
      <c r="C19" s="133"/>
      <c r="D19" s="135"/>
      <c r="E19" s="135"/>
      <c r="F19" s="135"/>
    </row>
    <row r="20" spans="1:6">
      <c r="A20" s="136"/>
      <c r="B20" s="403" t="s">
        <v>102</v>
      </c>
      <c r="C20" s="251" t="s">
        <v>4</v>
      </c>
      <c r="D20" s="140">
        <v>1</v>
      </c>
      <c r="E20" s="252"/>
      <c r="F20" s="141">
        <f>D20*E20</f>
        <v>0</v>
      </c>
    </row>
    <row r="21" spans="1:6">
      <c r="A21" s="127"/>
      <c r="B21" s="128"/>
      <c r="C21" s="129"/>
      <c r="D21" s="130"/>
      <c r="E21" s="131"/>
      <c r="F21" s="130"/>
    </row>
    <row r="22" spans="1:6">
      <c r="A22" s="127"/>
      <c r="B22" s="128"/>
      <c r="C22" s="129"/>
      <c r="D22" s="130"/>
      <c r="E22" s="131"/>
      <c r="F22" s="130"/>
    </row>
    <row r="23" spans="1:6" ht="84" customHeight="1">
      <c r="A23" s="366" t="s">
        <v>630</v>
      </c>
      <c r="B23" s="128" t="s">
        <v>61</v>
      </c>
      <c r="C23" s="133"/>
      <c r="D23" s="135"/>
      <c r="E23" s="135"/>
      <c r="F23" s="135"/>
    </row>
    <row r="24" spans="1:6" s="103" customFormat="1" ht="13.5">
      <c r="A24" s="93"/>
      <c r="B24" s="89"/>
      <c r="C24" s="90"/>
      <c r="D24" s="91"/>
      <c r="E24" s="91"/>
      <c r="F24" s="91"/>
    </row>
    <row r="25" spans="1:6">
      <c r="A25" s="136"/>
      <c r="B25" s="153" t="s">
        <v>62</v>
      </c>
      <c r="C25" s="166" t="s">
        <v>36</v>
      </c>
      <c r="D25" s="139">
        <v>1</v>
      </c>
      <c r="E25" s="154"/>
      <c r="F25" s="141">
        <f>D25*E25</f>
        <v>0</v>
      </c>
    </row>
    <row r="26" spans="1:6" s="103" customFormat="1" ht="13.5">
      <c r="A26" s="102"/>
      <c r="B26" s="89"/>
      <c r="C26" s="98"/>
      <c r="D26" s="99"/>
      <c r="E26" s="100"/>
      <c r="F26" s="99"/>
    </row>
    <row r="27" spans="1:6">
      <c r="A27" s="127"/>
      <c r="B27" s="128"/>
      <c r="C27" s="129"/>
      <c r="D27" s="130"/>
      <c r="E27" s="131"/>
      <c r="F27" s="130"/>
    </row>
    <row r="28" spans="1:6" ht="393.75" customHeight="1">
      <c r="A28" s="366" t="s">
        <v>631</v>
      </c>
      <c r="B28" s="524" t="s">
        <v>842</v>
      </c>
      <c r="C28" s="133"/>
      <c r="D28" s="135"/>
      <c r="E28" s="135"/>
      <c r="F28" s="135"/>
    </row>
    <row r="29" spans="1:6" s="103" customFormat="1" ht="13.5">
      <c r="A29" s="93"/>
      <c r="B29" s="89"/>
      <c r="C29" s="90"/>
      <c r="D29" s="91"/>
      <c r="E29" s="91"/>
      <c r="F29" s="91"/>
    </row>
    <row r="30" spans="1:6" s="103" customFormat="1" ht="36">
      <c r="A30" s="93"/>
      <c r="B30" s="89" t="s">
        <v>179</v>
      </c>
      <c r="C30" s="90"/>
      <c r="D30" s="91"/>
      <c r="E30" s="91"/>
      <c r="F30" s="91"/>
    </row>
    <row r="31" spans="1:6" s="103" customFormat="1" ht="13.5">
      <c r="A31" s="93"/>
      <c r="B31" s="89"/>
      <c r="C31" s="90"/>
      <c r="D31" s="91"/>
      <c r="E31" s="91"/>
      <c r="F31" s="91"/>
    </row>
    <row r="32" spans="1:6" s="103" customFormat="1" ht="13.5">
      <c r="A32" s="93"/>
      <c r="B32" s="89" t="s">
        <v>181</v>
      </c>
      <c r="C32" s="90"/>
      <c r="D32" s="91"/>
      <c r="E32" s="91"/>
      <c r="F32" s="91"/>
    </row>
    <row r="33" spans="1:6" ht="38.25">
      <c r="A33" s="136"/>
      <c r="B33" s="153" t="s">
        <v>180</v>
      </c>
      <c r="C33" s="398" t="s">
        <v>36</v>
      </c>
      <c r="D33" s="399">
        <v>1</v>
      </c>
      <c r="E33" s="400"/>
      <c r="F33" s="401">
        <f>D33*E33</f>
        <v>0</v>
      </c>
    </row>
    <row r="34" spans="1:6">
      <c r="A34" s="136"/>
      <c r="B34" s="402"/>
      <c r="C34" s="129"/>
      <c r="D34" s="172"/>
      <c r="E34" s="131"/>
      <c r="F34" s="249"/>
    </row>
    <row r="35" spans="1:6">
      <c r="A35" s="127"/>
      <c r="B35" s="128"/>
      <c r="C35" s="129"/>
      <c r="D35" s="130"/>
      <c r="E35" s="131"/>
      <c r="F35" s="130"/>
    </row>
    <row r="36" spans="1:6" ht="13.5" thickBot="1">
      <c r="A36" s="142"/>
      <c r="B36" s="143" t="s">
        <v>175</v>
      </c>
      <c r="C36" s="144"/>
      <c r="D36" s="144"/>
      <c r="E36" s="145"/>
      <c r="F36" s="146">
        <f>SUM(F8:F35)</f>
        <v>0</v>
      </c>
    </row>
    <row r="37" spans="1:6" ht="13.5" thickTop="1"/>
    <row r="39" spans="1:6">
      <c r="A39" s="173"/>
      <c r="B39" s="174"/>
      <c r="C39" s="175"/>
      <c r="D39" s="175"/>
      <c r="E39" s="176"/>
      <c r="F39" s="175"/>
    </row>
    <row r="40" spans="1:6">
      <c r="A40" s="173"/>
      <c r="B40" s="174"/>
      <c r="C40" s="175"/>
      <c r="D40" s="175"/>
      <c r="E40" s="176"/>
      <c r="F40" s="175"/>
    </row>
  </sheetData>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2" manualBreakCount="2">
    <brk id="21" max="5" man="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B069-FC14-40A8-A85E-93FB46D9B777}">
  <sheetPr>
    <tabColor rgb="FFFA9884"/>
  </sheetPr>
  <dimension ref="A1:G205"/>
  <sheetViews>
    <sheetView view="pageBreakPreview" topLeftCell="A187" zoomScaleNormal="100" zoomScaleSheetLayoutView="100" workbookViewId="0">
      <selection activeCell="F201" sqref="F201"/>
    </sheetView>
  </sheetViews>
  <sheetFormatPr defaultColWidth="9.140625" defaultRowHeight="12.75"/>
  <cols>
    <col min="1" max="1" width="8.7109375" style="147" customWidth="1"/>
    <col min="2" max="2" width="42" style="147" customWidth="1"/>
    <col min="3" max="3" width="6.28515625" style="147" customWidth="1"/>
    <col min="4" max="4" width="10.28515625" style="503" customWidth="1"/>
    <col min="5" max="5" width="8.42578125" style="503" bestFit="1" customWidth="1"/>
    <col min="6" max="6" width="12.85546875" style="503" customWidth="1"/>
    <col min="7" max="16384" width="9.140625" style="115"/>
  </cols>
  <sheetData>
    <row r="1" spans="1:7" s="110" customFormat="1">
      <c r="A1" s="106" t="s">
        <v>20</v>
      </c>
      <c r="B1" s="107" t="s">
        <v>25</v>
      </c>
      <c r="C1" s="108" t="s">
        <v>21</v>
      </c>
      <c r="D1" s="499" t="s">
        <v>22</v>
      </c>
      <c r="E1" s="499" t="s">
        <v>23</v>
      </c>
      <c r="F1" s="500" t="s">
        <v>24</v>
      </c>
    </row>
    <row r="3" spans="1:7" s="111" customFormat="1" ht="19.899999999999999" customHeight="1" thickBot="1">
      <c r="A3" s="236" t="s">
        <v>546</v>
      </c>
      <c r="B3" s="112" t="s">
        <v>0</v>
      </c>
      <c r="C3" s="113"/>
      <c r="D3" s="501"/>
      <c r="E3" s="502"/>
      <c r="F3" s="502"/>
    </row>
    <row r="5" spans="1:7">
      <c r="A5" s="255" t="s">
        <v>546</v>
      </c>
      <c r="B5" s="256" t="s">
        <v>107</v>
      </c>
    </row>
    <row r="8" spans="1:7">
      <c r="A8" s="116" t="s">
        <v>27</v>
      </c>
      <c r="B8" s="599" t="s">
        <v>52</v>
      </c>
      <c r="C8" s="599"/>
      <c r="D8" s="171"/>
      <c r="E8" s="170"/>
      <c r="F8" s="171"/>
    </row>
    <row r="9" spans="1:7">
      <c r="A9" s="121"/>
      <c r="B9" s="122"/>
      <c r="C9" s="123"/>
      <c r="D9" s="504"/>
      <c r="E9" s="168"/>
      <c r="F9" s="169"/>
    </row>
    <row r="10" spans="1:7">
      <c r="A10" s="121"/>
      <c r="B10" s="122"/>
      <c r="C10" s="123"/>
      <c r="D10" s="504"/>
      <c r="E10" s="168"/>
      <c r="F10" s="169"/>
    </row>
    <row r="11" spans="1:7" ht="153">
      <c r="A11" s="396" t="s">
        <v>627</v>
      </c>
      <c r="B11" s="152" t="s">
        <v>170</v>
      </c>
      <c r="C11" s="157"/>
      <c r="D11" s="158"/>
      <c r="E11" s="158"/>
      <c r="F11" s="158"/>
    </row>
    <row r="12" spans="1:7" ht="14.45" customHeight="1">
      <c r="A12" s="156"/>
      <c r="B12" s="152" t="s">
        <v>656</v>
      </c>
      <c r="C12" s="157"/>
      <c r="D12" s="158"/>
      <c r="E12" s="158"/>
      <c r="F12" s="158"/>
    </row>
    <row r="13" spans="1:7" s="224" customFormat="1">
      <c r="A13" s="223"/>
      <c r="B13" s="152"/>
      <c r="C13" s="157"/>
      <c r="D13" s="158"/>
      <c r="E13" s="158"/>
      <c r="F13" s="158"/>
    </row>
    <row r="14" spans="1:7" ht="15">
      <c r="A14" s="151"/>
      <c r="B14" s="226" t="s">
        <v>171</v>
      </c>
      <c r="C14" s="225" t="s">
        <v>81</v>
      </c>
      <c r="D14" s="505">
        <v>95.6</v>
      </c>
      <c r="E14" s="506"/>
      <c r="F14" s="229">
        <f>D14*E14</f>
        <v>0</v>
      </c>
      <c r="G14" s="224"/>
    </row>
    <row r="15" spans="1:7">
      <c r="A15" s="149"/>
      <c r="B15" s="150"/>
      <c r="C15" s="167"/>
      <c r="D15" s="504"/>
      <c r="E15" s="168"/>
      <c r="F15" s="169"/>
    </row>
    <row r="16" spans="1:7">
      <c r="A16" s="149"/>
      <c r="B16" s="150"/>
      <c r="C16" s="167"/>
      <c r="D16" s="504"/>
      <c r="E16" s="168"/>
      <c r="F16" s="169"/>
    </row>
    <row r="17" spans="1:6" ht="138" customHeight="1">
      <c r="A17" s="396" t="s">
        <v>628</v>
      </c>
      <c r="B17" s="152" t="s">
        <v>98</v>
      </c>
      <c r="C17" s="157"/>
      <c r="D17" s="158"/>
      <c r="E17" s="158"/>
      <c r="F17" s="158"/>
    </row>
    <row r="18" spans="1:6" ht="54" customHeight="1">
      <c r="A18" s="156"/>
      <c r="B18" s="128" t="s">
        <v>96</v>
      </c>
      <c r="C18" s="157"/>
      <c r="D18" s="158"/>
      <c r="E18" s="158"/>
      <c r="F18" s="158"/>
    </row>
    <row r="19" spans="1:6" ht="42" customHeight="1">
      <c r="A19" s="156"/>
      <c r="B19" s="128" t="s">
        <v>97</v>
      </c>
      <c r="C19" s="157"/>
      <c r="D19" s="158"/>
      <c r="E19" s="158"/>
      <c r="F19" s="158"/>
    </row>
    <row r="20" spans="1:6">
      <c r="A20" s="156"/>
      <c r="B20" s="152"/>
      <c r="C20" s="157"/>
      <c r="D20" s="158"/>
      <c r="E20" s="158"/>
      <c r="F20" s="158"/>
    </row>
    <row r="21" spans="1:6" ht="14.25">
      <c r="A21" s="159"/>
      <c r="B21" s="392" t="s">
        <v>99</v>
      </c>
      <c r="C21" s="393" t="s">
        <v>73</v>
      </c>
      <c r="D21" s="507"/>
      <c r="E21" s="394"/>
      <c r="F21" s="395">
        <f>D21*E21</f>
        <v>0</v>
      </c>
    </row>
    <row r="22" spans="1:6">
      <c r="A22" s="151"/>
      <c r="B22" s="152"/>
      <c r="C22" s="160"/>
      <c r="D22" s="161"/>
      <c r="E22" s="162"/>
      <c r="F22" s="161"/>
    </row>
    <row r="23" spans="1:6">
      <c r="A23" s="149"/>
      <c r="B23" s="150"/>
      <c r="C23" s="167"/>
      <c r="D23" s="504"/>
      <c r="E23" s="168"/>
      <c r="F23" s="169"/>
    </row>
    <row r="24" spans="1:6" ht="39.75">
      <c r="A24" s="396" t="s">
        <v>629</v>
      </c>
      <c r="B24" s="152" t="s">
        <v>93</v>
      </c>
      <c r="C24" s="157"/>
      <c r="D24" s="158"/>
      <c r="E24" s="158"/>
      <c r="F24" s="158"/>
    </row>
    <row r="25" spans="1:6">
      <c r="A25" s="156"/>
      <c r="B25" s="128"/>
      <c r="C25" s="157"/>
      <c r="D25" s="158"/>
      <c r="E25" s="158"/>
      <c r="F25" s="158"/>
    </row>
    <row r="26" spans="1:6">
      <c r="A26" s="156"/>
      <c r="B26" s="152" t="s">
        <v>657</v>
      </c>
      <c r="C26" s="157"/>
      <c r="D26" s="158"/>
      <c r="E26" s="158"/>
      <c r="F26" s="158"/>
    </row>
    <row r="27" spans="1:6" ht="14.45" customHeight="1">
      <c r="A27" s="156"/>
      <c r="B27" s="152"/>
      <c r="C27" s="157"/>
      <c r="D27" s="158"/>
      <c r="E27" s="158"/>
      <c r="F27" s="158"/>
    </row>
    <row r="28" spans="1:6" s="224" customFormat="1" ht="15">
      <c r="A28" s="223"/>
      <c r="B28" s="226" t="s">
        <v>92</v>
      </c>
      <c r="C28" s="225" t="s">
        <v>85</v>
      </c>
      <c r="D28" s="505">
        <v>101.5</v>
      </c>
      <c r="E28" s="506"/>
      <c r="F28" s="229">
        <f>D28*E28</f>
        <v>0</v>
      </c>
    </row>
    <row r="29" spans="1:6">
      <c r="A29" s="149"/>
      <c r="B29" s="150"/>
      <c r="C29" s="167"/>
      <c r="D29" s="504"/>
      <c r="E29" s="168"/>
      <c r="F29" s="169"/>
    </row>
    <row r="30" spans="1:6">
      <c r="A30" s="149"/>
      <c r="B30" s="150"/>
      <c r="C30" s="167"/>
      <c r="D30" s="504"/>
      <c r="E30" s="168"/>
      <c r="F30" s="169"/>
    </row>
    <row r="31" spans="1:6" ht="127.5">
      <c r="A31" s="396" t="s">
        <v>630</v>
      </c>
      <c r="B31" s="152" t="s">
        <v>94</v>
      </c>
      <c r="C31" s="157"/>
      <c r="D31" s="158"/>
      <c r="E31" s="158"/>
      <c r="F31" s="158"/>
    </row>
    <row r="32" spans="1:6" ht="14.45" customHeight="1">
      <c r="A32" s="156"/>
      <c r="B32" s="152" t="s">
        <v>656</v>
      </c>
      <c r="C32" s="157"/>
      <c r="D32" s="158"/>
      <c r="E32" s="158"/>
      <c r="F32" s="158"/>
    </row>
    <row r="33" spans="1:7" s="224" customFormat="1">
      <c r="A33" s="223"/>
      <c r="B33" s="152"/>
      <c r="C33" s="157"/>
      <c r="D33" s="158"/>
      <c r="E33" s="158"/>
      <c r="F33" s="158"/>
    </row>
    <row r="34" spans="1:7" ht="15">
      <c r="A34" s="151"/>
      <c r="B34" s="226" t="s">
        <v>169</v>
      </c>
      <c r="C34" s="225" t="s">
        <v>81</v>
      </c>
      <c r="D34" s="505">
        <v>29.400000000000002</v>
      </c>
      <c r="E34" s="506"/>
      <c r="F34" s="229">
        <f>D34*E34</f>
        <v>0</v>
      </c>
      <c r="G34" s="224"/>
    </row>
    <row r="35" spans="1:7">
      <c r="A35" s="149"/>
      <c r="B35" s="150"/>
      <c r="C35" s="167"/>
      <c r="D35" s="504"/>
      <c r="E35" s="168"/>
      <c r="F35" s="169"/>
    </row>
    <row r="36" spans="1:7">
      <c r="A36" s="151"/>
      <c r="B36" s="152"/>
      <c r="C36" s="160"/>
      <c r="D36" s="161"/>
      <c r="E36" s="162"/>
      <c r="F36" s="161"/>
    </row>
    <row r="37" spans="1:7" ht="127.5">
      <c r="A37" s="396" t="s">
        <v>631</v>
      </c>
      <c r="B37" s="152" t="s">
        <v>94</v>
      </c>
      <c r="C37" s="157"/>
      <c r="D37" s="158"/>
      <c r="E37" s="158"/>
      <c r="F37" s="158"/>
    </row>
    <row r="38" spans="1:7" ht="14.45" customHeight="1">
      <c r="A38" s="156"/>
      <c r="B38" s="152" t="s">
        <v>656</v>
      </c>
      <c r="C38" s="157"/>
      <c r="D38" s="158"/>
      <c r="E38" s="158"/>
      <c r="F38" s="158"/>
    </row>
    <row r="39" spans="1:7" ht="14.45" hidden="1" customHeight="1">
      <c r="A39" s="156"/>
      <c r="B39" s="152"/>
      <c r="C39" s="157"/>
      <c r="D39" s="158"/>
      <c r="E39" s="158"/>
      <c r="F39" s="158"/>
    </row>
    <row r="40" spans="1:7" ht="14.45" customHeight="1">
      <c r="A40" s="156"/>
      <c r="B40" s="152"/>
      <c r="C40" s="157"/>
      <c r="D40" s="158"/>
      <c r="E40" s="158"/>
      <c r="F40" s="158"/>
    </row>
    <row r="41" spans="1:7" s="224" customFormat="1" ht="15">
      <c r="A41" s="223"/>
      <c r="B41" s="226" t="s">
        <v>95</v>
      </c>
      <c r="C41" s="225" t="s">
        <v>81</v>
      </c>
      <c r="D41" s="505">
        <v>89.9</v>
      </c>
      <c r="E41" s="506"/>
      <c r="F41" s="229">
        <f>D41*E41</f>
        <v>0</v>
      </c>
    </row>
    <row r="42" spans="1:7">
      <c r="A42" s="151"/>
      <c r="B42" s="152"/>
      <c r="C42" s="160"/>
      <c r="D42" s="161"/>
      <c r="E42" s="162"/>
      <c r="F42" s="161"/>
    </row>
    <row r="43" spans="1:7">
      <c r="A43" s="149"/>
      <c r="B43" s="150"/>
      <c r="C43" s="167"/>
      <c r="D43" s="504"/>
      <c r="E43" s="168"/>
      <c r="F43" s="169"/>
    </row>
    <row r="44" spans="1:7" ht="13.5" thickBot="1">
      <c r="A44" s="142"/>
      <c r="B44" s="143" t="s">
        <v>53</v>
      </c>
      <c r="C44" s="144"/>
      <c r="D44" s="508"/>
      <c r="E44" s="509"/>
      <c r="F44" s="510">
        <f>SUM(F17:F43)</f>
        <v>0</v>
      </c>
    </row>
    <row r="45" spans="1:7" ht="13.5" thickTop="1">
      <c r="A45" s="127"/>
      <c r="B45" s="128"/>
      <c r="C45" s="129"/>
      <c r="D45" s="161"/>
      <c r="E45" s="162"/>
      <c r="F45" s="161"/>
    </row>
    <row r="48" spans="1:7">
      <c r="A48" s="148" t="s">
        <v>88</v>
      </c>
      <c r="B48" s="600" t="s">
        <v>48</v>
      </c>
      <c r="C48" s="600"/>
      <c r="D48" s="171"/>
      <c r="E48" s="170"/>
      <c r="F48" s="171"/>
    </row>
    <row r="49" spans="1:6">
      <c r="A49" s="149"/>
      <c r="B49" s="150"/>
      <c r="C49" s="167"/>
      <c r="D49" s="504"/>
      <c r="E49" s="168"/>
      <c r="F49" s="169"/>
    </row>
    <row r="50" spans="1:6">
      <c r="A50" s="149"/>
      <c r="B50" s="150"/>
      <c r="C50" s="167"/>
      <c r="D50" s="504"/>
      <c r="E50" s="168"/>
      <c r="F50" s="169"/>
    </row>
    <row r="51" spans="1:6" ht="76.5">
      <c r="A51" s="149"/>
      <c r="B51" s="230" t="s">
        <v>136</v>
      </c>
      <c r="C51" s="167"/>
      <c r="D51" s="504"/>
      <c r="E51" s="168"/>
      <c r="F51" s="169"/>
    </row>
    <row r="52" spans="1:6">
      <c r="A52" s="149"/>
      <c r="B52" s="150"/>
      <c r="C52" s="167"/>
      <c r="D52" s="504"/>
      <c r="E52" s="168"/>
      <c r="F52" s="169"/>
    </row>
    <row r="53" spans="1:6">
      <c r="A53" s="149"/>
      <c r="B53" s="150"/>
      <c r="C53" s="167"/>
      <c r="D53" s="504"/>
      <c r="E53" s="168"/>
      <c r="F53" s="169"/>
    </row>
    <row r="54" spans="1:6" ht="66.75" customHeight="1">
      <c r="A54" s="396" t="s">
        <v>632</v>
      </c>
      <c r="B54" s="152" t="s">
        <v>74</v>
      </c>
      <c r="C54" s="157"/>
      <c r="D54" s="158"/>
      <c r="E54" s="158"/>
      <c r="F54" s="158"/>
    </row>
    <row r="55" spans="1:6" ht="14.45" customHeight="1">
      <c r="A55" s="156"/>
      <c r="B55" s="152" t="s">
        <v>656</v>
      </c>
      <c r="C55" s="157"/>
      <c r="D55" s="158"/>
      <c r="E55" s="158"/>
      <c r="F55" s="158"/>
    </row>
    <row r="56" spans="1:6" ht="14.45" customHeight="1">
      <c r="A56" s="156"/>
      <c r="B56" s="152" t="s">
        <v>82</v>
      </c>
      <c r="C56" s="157"/>
      <c r="D56" s="158"/>
      <c r="E56" s="158"/>
      <c r="F56" s="158"/>
    </row>
    <row r="57" spans="1:6" ht="14.45" customHeight="1">
      <c r="A57" s="156"/>
      <c r="B57" s="372" t="s">
        <v>100</v>
      </c>
      <c r="C57" s="157"/>
      <c r="D57" s="158"/>
      <c r="E57" s="158"/>
      <c r="F57" s="158"/>
    </row>
    <row r="58" spans="1:6" ht="14.45" customHeight="1">
      <c r="A58" s="156"/>
      <c r="B58" s="152"/>
      <c r="C58" s="157"/>
      <c r="D58" s="158"/>
      <c r="E58" s="158"/>
      <c r="F58" s="158"/>
    </row>
    <row r="59" spans="1:6" s="224" customFormat="1" ht="15">
      <c r="A59" s="223"/>
      <c r="B59" s="226" t="s">
        <v>101</v>
      </c>
      <c r="C59" s="225" t="s">
        <v>81</v>
      </c>
      <c r="D59" s="505">
        <v>10.5</v>
      </c>
      <c r="E59" s="506"/>
      <c r="F59" s="229">
        <f>D59*E59</f>
        <v>0</v>
      </c>
    </row>
    <row r="60" spans="1:6">
      <c r="A60" s="151"/>
      <c r="B60" s="152"/>
      <c r="C60" s="160"/>
      <c r="D60" s="161"/>
      <c r="E60" s="162"/>
      <c r="F60" s="161"/>
    </row>
    <row r="61" spans="1:6">
      <c r="A61" s="151"/>
      <c r="B61" s="152"/>
      <c r="C61" s="160"/>
      <c r="D61" s="161"/>
      <c r="E61" s="162"/>
      <c r="F61" s="161"/>
    </row>
    <row r="62" spans="1:6" ht="78">
      <c r="A62" s="396" t="s">
        <v>633</v>
      </c>
      <c r="B62" s="152" t="s">
        <v>75</v>
      </c>
      <c r="C62" s="157"/>
      <c r="D62" s="158"/>
      <c r="E62" s="158"/>
      <c r="F62" s="158"/>
    </row>
    <row r="63" spans="1:6" ht="72.75" customHeight="1">
      <c r="A63" s="396"/>
      <c r="B63" s="152" t="s">
        <v>135</v>
      </c>
      <c r="C63" s="157"/>
      <c r="D63" s="158"/>
      <c r="E63" s="158"/>
      <c r="F63" s="158"/>
    </row>
    <row r="64" spans="1:6" ht="14.45" customHeight="1">
      <c r="A64" s="156"/>
      <c r="B64" s="89" t="s">
        <v>650</v>
      </c>
      <c r="C64" s="157"/>
      <c r="D64" s="158"/>
      <c r="E64" s="158"/>
      <c r="F64" s="158"/>
    </row>
    <row r="65" spans="1:6" ht="14.45" customHeight="1">
      <c r="A65" s="156"/>
      <c r="B65" s="152"/>
      <c r="C65" s="157"/>
      <c r="D65" s="158"/>
      <c r="E65" s="158"/>
      <c r="F65" s="158"/>
    </row>
    <row r="66" spans="1:6" ht="14.25">
      <c r="A66" s="159"/>
      <c r="B66" s="227" t="s">
        <v>76</v>
      </c>
      <c r="C66" s="228" t="s">
        <v>73</v>
      </c>
      <c r="D66" s="511"/>
      <c r="E66" s="506"/>
      <c r="F66" s="229">
        <f>D66*E66</f>
        <v>0</v>
      </c>
    </row>
    <row r="67" spans="1:6">
      <c r="A67" s="151"/>
      <c r="B67" s="152"/>
      <c r="C67" s="160"/>
      <c r="D67" s="161"/>
      <c r="E67" s="162"/>
      <c r="F67" s="161"/>
    </row>
    <row r="68" spans="1:6">
      <c r="A68" s="151"/>
      <c r="B68" s="152"/>
      <c r="C68" s="160"/>
      <c r="D68" s="161"/>
      <c r="E68" s="162"/>
      <c r="F68" s="161"/>
    </row>
    <row r="69" spans="1:6" ht="85.5" customHeight="1">
      <c r="A69" s="396" t="s">
        <v>634</v>
      </c>
      <c r="B69" s="128" t="s">
        <v>109</v>
      </c>
      <c r="C69" s="133"/>
      <c r="D69" s="158"/>
      <c r="E69" s="158"/>
      <c r="F69" s="158"/>
    </row>
    <row r="70" spans="1:6" ht="14.45" customHeight="1">
      <c r="A70" s="156"/>
      <c r="B70" s="152" t="s">
        <v>656</v>
      </c>
      <c r="C70" s="157"/>
      <c r="D70" s="158"/>
      <c r="E70" s="158"/>
      <c r="F70" s="158"/>
    </row>
    <row r="71" spans="1:6" ht="14.45" customHeight="1">
      <c r="A71" s="156"/>
      <c r="B71" s="152" t="s">
        <v>82</v>
      </c>
      <c r="C71" s="157"/>
      <c r="D71" s="158"/>
      <c r="E71" s="158"/>
      <c r="F71" s="158"/>
    </row>
    <row r="72" spans="1:6" ht="14.45" customHeight="1">
      <c r="A72" s="156"/>
      <c r="B72" s="372" t="s">
        <v>110</v>
      </c>
      <c r="C72" s="157"/>
      <c r="D72" s="158"/>
      <c r="E72" s="158"/>
      <c r="F72" s="158"/>
    </row>
    <row r="73" spans="1:6" ht="14.45" customHeight="1">
      <c r="A73" s="156"/>
      <c r="B73" s="152"/>
      <c r="C73" s="157"/>
      <c r="D73" s="158"/>
      <c r="E73" s="158"/>
      <c r="F73" s="158"/>
    </row>
    <row r="74" spans="1:6" s="224" customFormat="1" ht="15">
      <c r="A74" s="223"/>
      <c r="B74" s="365" t="s">
        <v>108</v>
      </c>
      <c r="C74" s="324" t="s">
        <v>81</v>
      </c>
      <c r="D74" s="505">
        <v>24</v>
      </c>
      <c r="E74" s="506"/>
      <c r="F74" s="229">
        <f>D74*E74</f>
        <v>0</v>
      </c>
    </row>
    <row r="75" spans="1:6">
      <c r="A75" s="127"/>
      <c r="B75" s="128"/>
      <c r="C75" s="129"/>
      <c r="D75" s="161"/>
      <c r="E75" s="162"/>
      <c r="F75" s="161"/>
    </row>
    <row r="76" spans="1:6">
      <c r="A76" s="151"/>
      <c r="B76" s="152"/>
      <c r="C76" s="160"/>
      <c r="D76" s="161"/>
      <c r="E76" s="162"/>
      <c r="F76" s="161"/>
    </row>
    <row r="77" spans="1:6" ht="63.75">
      <c r="A77" s="396" t="s">
        <v>635</v>
      </c>
      <c r="B77" s="128" t="s">
        <v>114</v>
      </c>
      <c r="C77" s="133"/>
      <c r="D77" s="158"/>
      <c r="E77" s="158"/>
      <c r="F77" s="158"/>
    </row>
    <row r="78" spans="1:6" ht="14.45" customHeight="1">
      <c r="A78" s="156"/>
      <c r="B78" s="372" t="s">
        <v>656</v>
      </c>
      <c r="C78" s="157"/>
      <c r="D78" s="158"/>
      <c r="E78" s="158"/>
      <c r="F78" s="158"/>
    </row>
    <row r="79" spans="1:6" ht="14.45" customHeight="1">
      <c r="A79" s="156"/>
      <c r="B79" s="152" t="s">
        <v>505</v>
      </c>
      <c r="C79" s="157"/>
      <c r="D79" s="158"/>
      <c r="E79" s="158"/>
      <c r="F79" s="158"/>
    </row>
    <row r="80" spans="1:6" ht="14.45" customHeight="1">
      <c r="A80" s="156"/>
      <c r="B80" s="372" t="s">
        <v>111</v>
      </c>
      <c r="C80" s="157"/>
      <c r="D80" s="158"/>
      <c r="E80" s="158"/>
      <c r="F80" s="158"/>
    </row>
    <row r="81" spans="1:6" ht="14.45" customHeight="1">
      <c r="A81" s="156"/>
      <c r="B81" s="152"/>
      <c r="C81" s="157"/>
      <c r="D81" s="158"/>
      <c r="E81" s="158"/>
      <c r="F81" s="158"/>
    </row>
    <row r="82" spans="1:6" s="224" customFormat="1" ht="15">
      <c r="A82" s="223"/>
      <c r="B82" s="365" t="s">
        <v>113</v>
      </c>
      <c r="C82" s="324" t="s">
        <v>81</v>
      </c>
      <c r="D82" s="505">
        <v>17</v>
      </c>
      <c r="E82" s="506"/>
      <c r="F82" s="229">
        <f>D82*E82</f>
        <v>0</v>
      </c>
    </row>
    <row r="83" spans="1:6" ht="14.45" customHeight="1">
      <c r="A83" s="156"/>
      <c r="B83" s="152"/>
      <c r="C83" s="157"/>
      <c r="D83" s="158"/>
      <c r="E83" s="158"/>
      <c r="F83" s="158"/>
    </row>
    <row r="84" spans="1:6" s="224" customFormat="1" ht="15">
      <c r="A84" s="223"/>
      <c r="B84" s="365" t="s">
        <v>112</v>
      </c>
      <c r="C84" s="324" t="s">
        <v>81</v>
      </c>
      <c r="D84" s="505">
        <v>9.1</v>
      </c>
      <c r="E84" s="506"/>
      <c r="F84" s="229">
        <f>D84*E84</f>
        <v>0</v>
      </c>
    </row>
    <row r="85" spans="1:6" ht="12" customHeight="1">
      <c r="A85" s="127"/>
      <c r="B85" s="128"/>
      <c r="C85" s="129"/>
      <c r="D85" s="161"/>
      <c r="E85" s="162"/>
      <c r="F85" s="161"/>
    </row>
    <row r="86" spans="1:6">
      <c r="A86" s="151"/>
      <c r="B86" s="152"/>
      <c r="C86" s="160"/>
      <c r="D86" s="161"/>
      <c r="E86" s="162"/>
      <c r="F86" s="161"/>
    </row>
    <row r="87" spans="1:6" ht="78">
      <c r="A87" s="396" t="s">
        <v>636</v>
      </c>
      <c r="B87" s="152" t="s">
        <v>658</v>
      </c>
      <c r="C87" s="157"/>
      <c r="D87" s="158"/>
      <c r="E87" s="158"/>
      <c r="F87" s="158"/>
    </row>
    <row r="88" spans="1:6" ht="14.45" customHeight="1">
      <c r="A88" s="529"/>
      <c r="B88" s="128" t="s">
        <v>656</v>
      </c>
      <c r="C88" s="133"/>
      <c r="D88" s="135"/>
      <c r="E88" s="135"/>
      <c r="F88" s="135"/>
    </row>
    <row r="89" spans="1:6" ht="14.45" customHeight="1">
      <c r="A89" s="156"/>
      <c r="B89" s="152"/>
      <c r="C89" s="157"/>
      <c r="D89" s="158"/>
      <c r="E89" s="158"/>
      <c r="F89" s="158"/>
    </row>
    <row r="90" spans="1:6" ht="14.25">
      <c r="A90" s="159"/>
      <c r="B90" s="250" t="s">
        <v>544</v>
      </c>
      <c r="C90" s="251" t="s">
        <v>652</v>
      </c>
      <c r="D90" s="505">
        <v>40</v>
      </c>
      <c r="E90" s="506"/>
      <c r="F90" s="229">
        <f>D90*E90</f>
        <v>0</v>
      </c>
    </row>
    <row r="91" spans="1:6">
      <c r="A91" s="151"/>
      <c r="B91" s="152"/>
      <c r="C91" s="160"/>
      <c r="D91" s="161"/>
      <c r="E91" s="162"/>
      <c r="F91" s="161"/>
    </row>
    <row r="92" spans="1:6">
      <c r="A92" s="151"/>
      <c r="B92" s="152"/>
      <c r="C92" s="160"/>
      <c r="D92" s="161"/>
      <c r="E92" s="162"/>
      <c r="F92" s="161"/>
    </row>
    <row r="93" spans="1:6" ht="65.25">
      <c r="A93" s="396" t="s">
        <v>637</v>
      </c>
      <c r="B93" s="152" t="s">
        <v>651</v>
      </c>
      <c r="C93" s="157"/>
      <c r="D93" s="158"/>
      <c r="E93" s="158"/>
      <c r="F93" s="158"/>
    </row>
    <row r="94" spans="1:6" ht="14.45" customHeight="1">
      <c r="A94" s="156"/>
      <c r="B94" s="372" t="s">
        <v>656</v>
      </c>
      <c r="C94" s="157"/>
      <c r="D94" s="158"/>
      <c r="E94" s="158"/>
      <c r="F94" s="158"/>
    </row>
    <row r="95" spans="1:6" ht="14.45" customHeight="1">
      <c r="A95" s="156"/>
      <c r="B95" s="152"/>
      <c r="C95" s="157"/>
      <c r="D95" s="158"/>
      <c r="E95" s="158"/>
      <c r="F95" s="158"/>
    </row>
    <row r="96" spans="1:6" ht="14.25">
      <c r="A96" s="159"/>
      <c r="B96" s="250" t="s">
        <v>545</v>
      </c>
      <c r="C96" s="251" t="s">
        <v>652</v>
      </c>
      <c r="D96" s="505">
        <v>156</v>
      </c>
      <c r="E96" s="506"/>
      <c r="F96" s="229">
        <f>D96*E96</f>
        <v>0</v>
      </c>
    </row>
    <row r="97" spans="1:6">
      <c r="A97" s="151"/>
      <c r="B97" s="152"/>
      <c r="C97" s="160"/>
      <c r="D97" s="161"/>
      <c r="E97" s="162"/>
      <c r="F97" s="161"/>
    </row>
    <row r="98" spans="1:6">
      <c r="A98" s="151"/>
      <c r="B98" s="152"/>
      <c r="C98" s="160"/>
      <c r="D98" s="161"/>
      <c r="E98" s="162"/>
      <c r="F98" s="161"/>
    </row>
    <row r="99" spans="1:6" ht="76.5">
      <c r="A99" s="396" t="s">
        <v>645</v>
      </c>
      <c r="B99" s="152" t="s">
        <v>667</v>
      </c>
      <c r="C99" s="157"/>
      <c r="D99" s="158"/>
      <c r="E99" s="158"/>
      <c r="F99" s="158"/>
    </row>
    <row r="100" spans="1:6" ht="14.45" customHeight="1">
      <c r="A100" s="529"/>
      <c r="B100" s="128" t="s">
        <v>656</v>
      </c>
      <c r="C100" s="133"/>
      <c r="D100" s="135"/>
      <c r="E100" s="135"/>
      <c r="F100" s="135"/>
    </row>
    <row r="101" spans="1:6" ht="14.45" customHeight="1">
      <c r="A101" s="156"/>
      <c r="B101" s="152"/>
      <c r="C101" s="157"/>
      <c r="D101" s="158"/>
      <c r="E101" s="158"/>
      <c r="F101" s="158"/>
    </row>
    <row r="102" spans="1:6">
      <c r="A102" s="159"/>
      <c r="B102" s="250" t="s">
        <v>665</v>
      </c>
      <c r="C102" s="251" t="s">
        <v>5</v>
      </c>
      <c r="D102" s="505">
        <v>2</v>
      </c>
      <c r="E102" s="506"/>
      <c r="F102" s="229">
        <f>D102*E102</f>
        <v>0</v>
      </c>
    </row>
    <row r="103" spans="1:6">
      <c r="A103" s="151"/>
      <c r="B103" s="152"/>
      <c r="C103" s="160"/>
      <c r="D103" s="161"/>
      <c r="E103" s="162"/>
      <c r="F103" s="161"/>
    </row>
    <row r="104" spans="1:6">
      <c r="A104" s="127"/>
      <c r="B104" s="128"/>
      <c r="C104" s="129"/>
      <c r="D104" s="161"/>
      <c r="E104" s="162"/>
      <c r="F104" s="161"/>
    </row>
    <row r="105" spans="1:6" ht="74.45" customHeight="1">
      <c r="A105" s="396" t="s">
        <v>646</v>
      </c>
      <c r="B105" s="128" t="s">
        <v>66</v>
      </c>
      <c r="C105" s="133"/>
      <c r="D105" s="158"/>
      <c r="E105" s="158"/>
      <c r="F105" s="158"/>
    </row>
    <row r="106" spans="1:6">
      <c r="A106" s="132"/>
      <c r="B106" s="152" t="s">
        <v>656</v>
      </c>
      <c r="C106" s="133"/>
      <c r="D106" s="158"/>
      <c r="E106" s="158"/>
      <c r="F106" s="158"/>
    </row>
    <row r="107" spans="1:6" ht="14.45" customHeight="1">
      <c r="A107" s="156"/>
      <c r="B107" s="152"/>
      <c r="C107" s="157"/>
      <c r="D107" s="158"/>
      <c r="E107" s="158"/>
      <c r="F107" s="158"/>
    </row>
    <row r="108" spans="1:6" s="224" customFormat="1">
      <c r="A108" s="223"/>
      <c r="B108" s="365" t="s">
        <v>90</v>
      </c>
      <c r="C108" s="324" t="s">
        <v>67</v>
      </c>
      <c r="D108" s="505">
        <v>1850</v>
      </c>
      <c r="E108" s="506"/>
      <c r="F108" s="229">
        <f>D108*E108</f>
        <v>0</v>
      </c>
    </row>
    <row r="109" spans="1:6">
      <c r="A109" s="127"/>
      <c r="B109" s="128"/>
      <c r="C109" s="129"/>
      <c r="D109" s="161"/>
      <c r="E109" s="162"/>
      <c r="F109" s="161"/>
    </row>
    <row r="110" spans="1:6">
      <c r="A110" s="127"/>
      <c r="B110" s="128"/>
      <c r="C110" s="129"/>
      <c r="D110" s="161"/>
      <c r="E110" s="162"/>
      <c r="F110" s="161"/>
    </row>
    <row r="111" spans="1:6" ht="76.900000000000006" customHeight="1">
      <c r="A111" s="396" t="s">
        <v>666</v>
      </c>
      <c r="B111" s="128" t="s">
        <v>68</v>
      </c>
      <c r="C111" s="133"/>
      <c r="D111" s="158"/>
      <c r="E111" s="158"/>
      <c r="F111" s="158"/>
    </row>
    <row r="112" spans="1:6">
      <c r="A112" s="132"/>
      <c r="B112" s="152" t="s">
        <v>656</v>
      </c>
      <c r="C112" s="133"/>
      <c r="D112" s="158"/>
      <c r="E112" s="158"/>
      <c r="F112" s="158"/>
    </row>
    <row r="113" spans="1:6" ht="14.45" customHeight="1">
      <c r="A113" s="156"/>
      <c r="B113" s="152"/>
      <c r="C113" s="157"/>
      <c r="D113" s="158"/>
      <c r="E113" s="158"/>
      <c r="F113" s="158"/>
    </row>
    <row r="114" spans="1:6" s="224" customFormat="1">
      <c r="A114" s="223"/>
      <c r="B114" s="365" t="s">
        <v>91</v>
      </c>
      <c r="C114" s="324" t="s">
        <v>67</v>
      </c>
      <c r="D114" s="505">
        <v>794</v>
      </c>
      <c r="E114" s="506"/>
      <c r="F114" s="229">
        <f>D114*E114</f>
        <v>0</v>
      </c>
    </row>
    <row r="115" spans="1:6">
      <c r="A115" s="127"/>
      <c r="B115" s="128"/>
      <c r="C115" s="129"/>
      <c r="D115" s="161"/>
      <c r="E115" s="162"/>
      <c r="F115" s="161"/>
    </row>
    <row r="116" spans="1:6">
      <c r="A116" s="127"/>
      <c r="B116" s="128"/>
      <c r="C116" s="129"/>
      <c r="D116" s="161"/>
      <c r="E116" s="162"/>
      <c r="F116" s="161"/>
    </row>
    <row r="117" spans="1:6" ht="13.5" thickBot="1">
      <c r="A117" s="142"/>
      <c r="B117" s="143" t="s">
        <v>49</v>
      </c>
      <c r="C117" s="144"/>
      <c r="D117" s="508"/>
      <c r="E117" s="509"/>
      <c r="F117" s="510">
        <f>SUM(F54:F116)</f>
        <v>0</v>
      </c>
    </row>
    <row r="118" spans="1:6" ht="13.5" thickTop="1">
      <c r="A118" s="173"/>
      <c r="B118" s="174"/>
      <c r="C118" s="175"/>
      <c r="D118" s="512"/>
      <c r="E118" s="513"/>
      <c r="F118" s="512"/>
    </row>
    <row r="121" spans="1:6">
      <c r="A121" s="148" t="s">
        <v>142</v>
      </c>
      <c r="B121" s="600" t="s">
        <v>84</v>
      </c>
      <c r="C121" s="600"/>
      <c r="D121" s="171"/>
      <c r="E121" s="170"/>
      <c r="F121" s="171"/>
    </row>
    <row r="122" spans="1:6">
      <c r="A122" s="149"/>
      <c r="B122" s="150"/>
      <c r="C122" s="167"/>
      <c r="D122" s="504"/>
      <c r="E122" s="168"/>
      <c r="F122" s="169"/>
    </row>
    <row r="123" spans="1:6">
      <c r="A123" s="151"/>
      <c r="B123" s="152"/>
      <c r="C123" s="160"/>
      <c r="D123" s="161"/>
      <c r="E123" s="162"/>
      <c r="F123" s="161"/>
    </row>
    <row r="124" spans="1:6" ht="51">
      <c r="A124" s="396" t="s">
        <v>638</v>
      </c>
      <c r="B124" s="128" t="s">
        <v>115</v>
      </c>
      <c r="C124" s="133"/>
      <c r="D124" s="158"/>
      <c r="E124" s="158"/>
      <c r="F124" s="158"/>
    </row>
    <row r="125" spans="1:6" ht="14.45" customHeight="1">
      <c r="A125" s="156"/>
      <c r="B125" s="152" t="s">
        <v>656</v>
      </c>
      <c r="C125" s="157"/>
      <c r="D125" s="158"/>
      <c r="E125" s="158"/>
      <c r="F125" s="158"/>
    </row>
    <row r="126" spans="1:6" ht="14.45" customHeight="1">
      <c r="A126" s="156"/>
      <c r="B126" s="152"/>
      <c r="C126" s="157"/>
      <c r="D126" s="158"/>
      <c r="E126" s="158"/>
      <c r="F126" s="158"/>
    </row>
    <row r="127" spans="1:6" s="224" customFormat="1" ht="15">
      <c r="A127" s="223"/>
      <c r="B127" s="365" t="s">
        <v>116</v>
      </c>
      <c r="C127" s="225" t="s">
        <v>85</v>
      </c>
      <c r="D127" s="505">
        <v>46.300000000000004</v>
      </c>
      <c r="E127" s="506"/>
      <c r="F127" s="229">
        <f>D127*E127</f>
        <v>0</v>
      </c>
    </row>
    <row r="128" spans="1:6">
      <c r="A128" s="127"/>
      <c r="B128" s="128"/>
      <c r="C128" s="129"/>
      <c r="D128" s="161"/>
      <c r="E128" s="162"/>
      <c r="F128" s="161"/>
    </row>
    <row r="129" spans="1:6">
      <c r="A129" s="149"/>
      <c r="B129" s="150"/>
      <c r="C129" s="167"/>
      <c r="D129" s="504"/>
      <c r="E129" s="168"/>
      <c r="F129" s="169"/>
    </row>
    <row r="130" spans="1:6" ht="73.5" customHeight="1">
      <c r="A130" s="396" t="s">
        <v>653</v>
      </c>
      <c r="B130" s="152" t="s">
        <v>132</v>
      </c>
      <c r="C130" s="157"/>
      <c r="D130" s="504"/>
      <c r="E130" s="158"/>
      <c r="F130" s="158"/>
    </row>
    <row r="131" spans="1:6" ht="14.45" customHeight="1">
      <c r="A131" s="156"/>
      <c r="B131" s="152" t="s">
        <v>656</v>
      </c>
      <c r="C131" s="157"/>
      <c r="D131" s="504"/>
      <c r="E131" s="158"/>
      <c r="F131" s="158"/>
    </row>
    <row r="132" spans="1:6" ht="14.45" customHeight="1">
      <c r="A132" s="156"/>
      <c r="B132" s="152"/>
      <c r="C132" s="157"/>
      <c r="D132" s="158"/>
      <c r="E132" s="158"/>
      <c r="F132" s="158"/>
    </row>
    <row r="133" spans="1:6" ht="14.45" customHeight="1">
      <c r="A133" s="156"/>
      <c r="B133" s="152"/>
      <c r="C133" s="157"/>
      <c r="D133" s="158"/>
      <c r="E133" s="158"/>
      <c r="F133" s="158"/>
    </row>
    <row r="134" spans="1:6" s="224" customFormat="1" ht="15">
      <c r="A134" s="223"/>
      <c r="B134" s="365" t="s">
        <v>131</v>
      </c>
      <c r="C134" s="225" t="s">
        <v>85</v>
      </c>
      <c r="D134" s="505">
        <v>135.9</v>
      </c>
      <c r="E134" s="506"/>
      <c r="F134" s="229">
        <f>D134*E134</f>
        <v>0</v>
      </c>
    </row>
    <row r="135" spans="1:6" ht="14.45" customHeight="1">
      <c r="A135" s="156"/>
      <c r="B135" s="152"/>
      <c r="C135" s="157"/>
      <c r="D135" s="158"/>
      <c r="E135" s="158"/>
      <c r="F135" s="158"/>
    </row>
    <row r="136" spans="1:6" s="224" customFormat="1" ht="15">
      <c r="A136" s="223"/>
      <c r="B136" s="365" t="s">
        <v>117</v>
      </c>
      <c r="C136" s="225" t="s">
        <v>85</v>
      </c>
      <c r="D136" s="505">
        <v>87.8</v>
      </c>
      <c r="E136" s="506"/>
      <c r="F136" s="229">
        <f>D136*E136</f>
        <v>0</v>
      </c>
    </row>
    <row r="137" spans="1:6" ht="14.45" customHeight="1">
      <c r="A137" s="156"/>
      <c r="B137" s="152"/>
      <c r="C137" s="157"/>
      <c r="D137" s="158"/>
      <c r="E137" s="158"/>
      <c r="F137" s="158"/>
    </row>
    <row r="138" spans="1:6" s="224" customFormat="1" ht="15">
      <c r="A138" s="223"/>
      <c r="B138" s="365" t="s">
        <v>119</v>
      </c>
      <c r="C138" s="225" t="s">
        <v>87</v>
      </c>
      <c r="D138" s="505">
        <v>43.5</v>
      </c>
      <c r="E138" s="506"/>
      <c r="F138" s="229">
        <f>D138*E138</f>
        <v>0</v>
      </c>
    </row>
    <row r="139" spans="1:6" ht="14.45" customHeight="1">
      <c r="A139" s="156"/>
      <c r="B139" s="152"/>
      <c r="C139" s="157"/>
      <c r="D139" s="158"/>
      <c r="E139" s="158"/>
      <c r="F139" s="158"/>
    </row>
    <row r="140" spans="1:6" s="224" customFormat="1" ht="15">
      <c r="A140" s="223"/>
      <c r="B140" s="365" t="s">
        <v>118</v>
      </c>
      <c r="C140" s="225" t="s">
        <v>87</v>
      </c>
      <c r="D140" s="505">
        <v>12.5</v>
      </c>
      <c r="E140" s="506"/>
      <c r="F140" s="229">
        <f>D140*E140</f>
        <v>0</v>
      </c>
    </row>
    <row r="141" spans="1:6" ht="14.45" customHeight="1">
      <c r="A141" s="156"/>
      <c r="B141" s="152"/>
      <c r="C141" s="157"/>
      <c r="D141" s="158"/>
      <c r="E141" s="158"/>
      <c r="F141" s="158"/>
    </row>
    <row r="142" spans="1:6" s="224" customFormat="1" ht="15">
      <c r="A142" s="223"/>
      <c r="B142" s="365" t="s">
        <v>133</v>
      </c>
      <c r="C142" s="225" t="s">
        <v>87</v>
      </c>
      <c r="D142" s="505">
        <v>46.3</v>
      </c>
      <c r="E142" s="506"/>
      <c r="F142" s="229">
        <f>D142*E142</f>
        <v>0</v>
      </c>
    </row>
    <row r="143" spans="1:6">
      <c r="A143" s="151"/>
      <c r="B143" s="152"/>
      <c r="C143" s="160"/>
      <c r="D143" s="161"/>
      <c r="E143" s="162"/>
      <c r="F143" s="161"/>
    </row>
    <row r="144" spans="1:6">
      <c r="A144" s="149"/>
      <c r="B144" s="150"/>
      <c r="C144" s="167"/>
      <c r="D144" s="504"/>
      <c r="E144" s="168"/>
      <c r="F144" s="169"/>
    </row>
    <row r="145" spans="1:6" ht="13.5" thickBot="1">
      <c r="A145" s="142"/>
      <c r="B145" s="143" t="s">
        <v>86</v>
      </c>
      <c r="C145" s="144"/>
      <c r="D145" s="508"/>
      <c r="E145" s="509"/>
      <c r="F145" s="510">
        <f>SUM(F123:F144)</f>
        <v>0</v>
      </c>
    </row>
    <row r="146" spans="1:6" ht="13.5" thickTop="1">
      <c r="A146" s="173"/>
      <c r="B146" s="174"/>
      <c r="C146" s="175"/>
      <c r="D146" s="512"/>
      <c r="E146" s="513"/>
      <c r="F146" s="512"/>
    </row>
    <row r="147" spans="1:6">
      <c r="A147" s="173"/>
      <c r="B147" s="174"/>
      <c r="C147" s="175"/>
      <c r="D147" s="512"/>
      <c r="E147" s="513"/>
      <c r="F147" s="512"/>
    </row>
    <row r="148" spans="1:6">
      <c r="A148" s="173"/>
      <c r="B148" s="174"/>
      <c r="C148" s="175"/>
      <c r="D148" s="512"/>
      <c r="E148" s="513"/>
      <c r="F148" s="512"/>
    </row>
    <row r="149" spans="1:6">
      <c r="A149" s="177" t="s">
        <v>28</v>
      </c>
      <c r="B149" s="601" t="s">
        <v>1</v>
      </c>
      <c r="C149" s="601"/>
      <c r="D149" s="514"/>
      <c r="E149" s="515"/>
      <c r="F149" s="514"/>
    </row>
    <row r="150" spans="1:6">
      <c r="A150" s="121"/>
      <c r="B150" s="122"/>
      <c r="C150" s="123"/>
      <c r="D150" s="504"/>
      <c r="E150" s="168"/>
      <c r="F150" s="169"/>
    </row>
    <row r="151" spans="1:6">
      <c r="A151" s="127"/>
      <c r="B151" s="128"/>
      <c r="C151" s="129"/>
      <c r="D151" s="161"/>
      <c r="E151" s="162"/>
      <c r="F151" s="161"/>
    </row>
    <row r="152" spans="1:6" ht="102">
      <c r="A152" s="396" t="s">
        <v>647</v>
      </c>
      <c r="B152" s="128" t="s">
        <v>37</v>
      </c>
      <c r="C152" s="133"/>
      <c r="D152" s="158"/>
      <c r="E152" s="158"/>
      <c r="F152" s="158"/>
    </row>
    <row r="153" spans="1:6">
      <c r="A153" s="180"/>
      <c r="B153" s="128"/>
      <c r="C153" s="133"/>
      <c r="D153" s="158"/>
      <c r="E153" s="158"/>
      <c r="F153" s="158"/>
    </row>
    <row r="154" spans="1:6">
      <c r="A154" s="136"/>
      <c r="B154" s="153" t="s">
        <v>6</v>
      </c>
      <c r="C154" s="166" t="s">
        <v>7</v>
      </c>
      <c r="D154" s="505">
        <v>40</v>
      </c>
      <c r="E154" s="394"/>
      <c r="F154" s="395">
        <f>D154*E154</f>
        <v>0</v>
      </c>
    </row>
    <row r="155" spans="1:6" ht="6" customHeight="1">
      <c r="A155" s="127"/>
      <c r="B155" s="128"/>
      <c r="C155" s="129"/>
      <c r="D155" s="161"/>
      <c r="E155" s="162"/>
      <c r="F155" s="161"/>
    </row>
    <row r="156" spans="1:6">
      <c r="A156" s="136"/>
      <c r="B156" s="153" t="s">
        <v>8</v>
      </c>
      <c r="C156" s="166" t="s">
        <v>7</v>
      </c>
      <c r="D156" s="505">
        <v>40</v>
      </c>
      <c r="E156" s="394"/>
      <c r="F156" s="395">
        <f>D156*E156</f>
        <v>0</v>
      </c>
    </row>
    <row r="157" spans="1:6" ht="7.15" customHeight="1">
      <c r="A157" s="180"/>
      <c r="B157" s="128"/>
      <c r="C157" s="133"/>
      <c r="D157" s="158"/>
      <c r="E157" s="158"/>
      <c r="F157" s="158"/>
    </row>
    <row r="158" spans="1:6">
      <c r="A158" s="136"/>
      <c r="B158" s="153" t="s">
        <v>9</v>
      </c>
      <c r="C158" s="166" t="s">
        <v>10</v>
      </c>
      <c r="D158" s="516"/>
      <c r="E158" s="394"/>
      <c r="F158" s="395">
        <f>SUM(F154+F156)*20%</f>
        <v>0</v>
      </c>
    </row>
    <row r="159" spans="1:6">
      <c r="A159" s="127"/>
      <c r="B159" s="128"/>
      <c r="C159" s="129"/>
      <c r="D159" s="161"/>
      <c r="E159" s="162"/>
      <c r="F159" s="161"/>
    </row>
    <row r="160" spans="1:6">
      <c r="A160" s="127"/>
      <c r="B160" s="128"/>
      <c r="C160" s="129"/>
      <c r="D160" s="161"/>
      <c r="E160" s="162"/>
      <c r="F160" s="161"/>
    </row>
    <row r="161" spans="1:6" ht="13.5" thickBot="1">
      <c r="A161" s="142"/>
      <c r="B161" s="143" t="s">
        <v>11</v>
      </c>
      <c r="C161" s="144"/>
      <c r="D161" s="508"/>
      <c r="E161" s="509"/>
      <c r="F161" s="510">
        <f>SUM(F152:F160)</f>
        <v>0</v>
      </c>
    </row>
    <row r="162" spans="1:6" ht="13.5" thickTop="1">
      <c r="A162" s="173"/>
      <c r="B162" s="174"/>
      <c r="C162" s="175"/>
      <c r="D162" s="512"/>
      <c r="E162" s="513"/>
      <c r="F162" s="512"/>
    </row>
    <row r="163" spans="1:6">
      <c r="A163" s="173"/>
      <c r="B163" s="174"/>
      <c r="C163" s="175"/>
      <c r="D163" s="512"/>
      <c r="E163" s="513"/>
      <c r="F163" s="512"/>
    </row>
    <row r="164" spans="1:6">
      <c r="A164" s="177" t="s">
        <v>51</v>
      </c>
      <c r="B164" s="601" t="s">
        <v>828</v>
      </c>
      <c r="C164" s="601"/>
      <c r="D164" s="514"/>
      <c r="E164" s="515"/>
      <c r="F164" s="514"/>
    </row>
    <row r="165" spans="1:6">
      <c r="A165" s="121"/>
      <c r="B165" s="122"/>
      <c r="C165" s="123"/>
      <c r="D165" s="504"/>
      <c r="E165" s="168"/>
      <c r="F165" s="169"/>
    </row>
    <row r="166" spans="1:6">
      <c r="A166" s="127"/>
      <c r="B166" s="128"/>
      <c r="C166" s="129"/>
      <c r="D166" s="161"/>
      <c r="E166" s="162"/>
      <c r="F166" s="161"/>
    </row>
    <row r="167" spans="1:6" ht="82.5" customHeight="1">
      <c r="A167" s="396" t="s">
        <v>627</v>
      </c>
      <c r="B167" s="152" t="s">
        <v>841</v>
      </c>
      <c r="C167" s="157"/>
      <c r="D167" s="158"/>
      <c r="E167" s="158"/>
      <c r="F167" s="158"/>
    </row>
    <row r="168" spans="1:6" ht="58.5" customHeight="1">
      <c r="A168" s="396"/>
      <c r="B168" s="152" t="s">
        <v>832</v>
      </c>
      <c r="C168" s="157"/>
      <c r="D168" s="158"/>
      <c r="E168" s="158"/>
      <c r="F168" s="158"/>
    </row>
    <row r="169" spans="1:6">
      <c r="A169" s="151"/>
      <c r="B169" s="372" t="s">
        <v>825</v>
      </c>
      <c r="C169" s="160"/>
      <c r="D169" s="161"/>
      <c r="E169" s="162"/>
      <c r="F169" s="161"/>
    </row>
    <row r="170" spans="1:6">
      <c r="A170" s="151"/>
      <c r="B170" s="372"/>
      <c r="C170" s="160"/>
      <c r="D170" s="161"/>
      <c r="E170" s="162"/>
      <c r="F170" s="161"/>
    </row>
    <row r="171" spans="1:6">
      <c r="A171" s="151"/>
      <c r="B171" s="152" t="s">
        <v>840</v>
      </c>
      <c r="C171" s="160"/>
      <c r="D171" s="161"/>
      <c r="E171" s="162"/>
      <c r="F171" s="161"/>
    </row>
    <row r="172" spans="1:6">
      <c r="A172" s="121"/>
      <c r="B172" s="122"/>
      <c r="C172" s="123"/>
      <c r="D172" s="504"/>
      <c r="E172" s="168"/>
      <c r="F172" s="169"/>
    </row>
    <row r="173" spans="1:6" ht="15">
      <c r="A173" s="136"/>
      <c r="B173" s="153" t="s">
        <v>827</v>
      </c>
      <c r="C173" s="225" t="s">
        <v>81</v>
      </c>
      <c r="D173" s="523">
        <f>(15+12+15)*1*0.5+
(15+12+15)*1*0.2</f>
        <v>29.4</v>
      </c>
      <c r="E173" s="394"/>
      <c r="F173" s="395">
        <f>D173*E173</f>
        <v>0</v>
      </c>
    </row>
    <row r="174" spans="1:6">
      <c r="A174" s="127"/>
      <c r="B174" s="128"/>
      <c r="C174" s="129"/>
      <c r="D174" s="161"/>
      <c r="E174" s="162"/>
      <c r="F174" s="161"/>
    </row>
    <row r="175" spans="1:6">
      <c r="A175" s="127"/>
      <c r="B175" s="128"/>
      <c r="C175" s="129"/>
      <c r="D175" s="161"/>
      <c r="E175" s="162"/>
      <c r="F175" s="161"/>
    </row>
    <row r="176" spans="1:6" ht="87.75" customHeight="1">
      <c r="A176" s="396" t="s">
        <v>833</v>
      </c>
      <c r="B176" s="152" t="s">
        <v>834</v>
      </c>
      <c r="C176" s="157"/>
      <c r="D176" s="158"/>
      <c r="E176" s="158"/>
      <c r="F176" s="158"/>
    </row>
    <row r="177" spans="1:6">
      <c r="A177" s="151"/>
      <c r="B177" s="372" t="s">
        <v>825</v>
      </c>
      <c r="C177" s="160"/>
      <c r="D177" s="161"/>
      <c r="E177" s="162"/>
      <c r="F177" s="161"/>
    </row>
    <row r="178" spans="1:6">
      <c r="A178" s="121"/>
      <c r="B178" s="122"/>
      <c r="C178" s="123"/>
      <c r="D178" s="504"/>
      <c r="E178" s="168"/>
      <c r="F178" s="169"/>
    </row>
    <row r="179" spans="1:6" ht="15">
      <c r="A179" s="136"/>
      <c r="B179" s="153" t="s">
        <v>836</v>
      </c>
      <c r="C179" s="225" t="s">
        <v>85</v>
      </c>
      <c r="D179" s="505">
        <v>8</v>
      </c>
      <c r="E179" s="394"/>
      <c r="F179" s="395">
        <f>D179*E179</f>
        <v>0</v>
      </c>
    </row>
    <row r="180" spans="1:6" ht="15">
      <c r="A180" s="136"/>
      <c r="B180" s="153" t="s">
        <v>835</v>
      </c>
      <c r="C180" s="225" t="s">
        <v>87</v>
      </c>
      <c r="D180" s="505">
        <v>30</v>
      </c>
      <c r="E180" s="394"/>
      <c r="F180" s="395">
        <f>D180*E180</f>
        <v>0</v>
      </c>
    </row>
    <row r="181" spans="1:6">
      <c r="A181" s="127"/>
      <c r="B181" s="128"/>
      <c r="C181" s="129"/>
      <c r="D181" s="161"/>
      <c r="E181" s="162"/>
      <c r="F181" s="161"/>
    </row>
    <row r="182" spans="1:6">
      <c r="A182" s="127"/>
      <c r="B182" s="128"/>
      <c r="C182" s="129"/>
      <c r="D182" s="161"/>
      <c r="E182" s="162"/>
      <c r="F182" s="161"/>
    </row>
    <row r="183" spans="1:6" ht="95.25" customHeight="1">
      <c r="A183" s="396" t="s">
        <v>837</v>
      </c>
      <c r="B183" s="152" t="s">
        <v>839</v>
      </c>
      <c r="C183" s="157"/>
      <c r="D183" s="158"/>
      <c r="E183" s="158"/>
      <c r="F183" s="158"/>
    </row>
    <row r="184" spans="1:6">
      <c r="A184" s="151"/>
      <c r="B184" s="372" t="s">
        <v>838</v>
      </c>
      <c r="C184" s="160"/>
      <c r="D184" s="161"/>
      <c r="E184" s="162"/>
      <c r="F184" s="161"/>
    </row>
    <row r="185" spans="1:6">
      <c r="A185" s="121"/>
      <c r="B185" s="122"/>
      <c r="C185" s="123"/>
      <c r="D185" s="504"/>
      <c r="E185" s="168"/>
      <c r="F185" s="169"/>
    </row>
    <row r="186" spans="1:6">
      <c r="A186" s="127"/>
      <c r="B186" s="128"/>
      <c r="C186" s="129"/>
      <c r="D186" s="161"/>
      <c r="E186" s="162"/>
      <c r="F186" s="161"/>
    </row>
    <row r="187" spans="1:6" ht="13.5" thickBot="1">
      <c r="A187" s="142"/>
      <c r="B187" s="143" t="s">
        <v>826</v>
      </c>
      <c r="C187" s="144"/>
      <c r="D187" s="508"/>
      <c r="E187" s="509"/>
      <c r="F187" s="510">
        <f>SUM(F167:F186)</f>
        <v>0</v>
      </c>
    </row>
    <row r="188" spans="1:6" ht="13.5" thickTop="1">
      <c r="A188" s="173"/>
      <c r="B188" s="174"/>
      <c r="C188" s="175"/>
      <c r="D188" s="512"/>
      <c r="E188" s="513"/>
      <c r="F188" s="512"/>
    </row>
    <row r="189" spans="1:6" ht="17.25" customHeight="1"/>
    <row r="190" spans="1:6" ht="14.25">
      <c r="A190" s="177" t="s">
        <v>829</v>
      </c>
      <c r="B190" s="182" t="s">
        <v>50</v>
      </c>
      <c r="C190" s="163"/>
      <c r="D190" s="171"/>
      <c r="E190" s="170"/>
      <c r="F190" s="171"/>
    </row>
    <row r="191" spans="1:6">
      <c r="A191" s="127"/>
      <c r="B191" s="128"/>
      <c r="C191" s="129"/>
      <c r="D191" s="161"/>
      <c r="E191" s="162"/>
      <c r="F191" s="161"/>
    </row>
    <row r="192" spans="1:6">
      <c r="A192" s="127"/>
      <c r="B192" s="128"/>
      <c r="C192" s="129"/>
      <c r="D192" s="161"/>
      <c r="E192" s="162"/>
      <c r="F192" s="161"/>
    </row>
    <row r="193" spans="1:6" ht="38.25">
      <c r="A193" s="396" t="s">
        <v>830</v>
      </c>
      <c r="B193" s="128" t="s">
        <v>71</v>
      </c>
      <c r="C193" s="133"/>
      <c r="D193" s="158"/>
      <c r="E193" s="158"/>
      <c r="F193" s="158"/>
    </row>
    <row r="194" spans="1:6" ht="48" customHeight="1">
      <c r="A194" s="132"/>
      <c r="B194" s="128" t="s">
        <v>45</v>
      </c>
      <c r="C194" s="133"/>
      <c r="D194" s="158"/>
      <c r="E194" s="158"/>
      <c r="F194" s="158"/>
    </row>
    <row r="195" spans="1:6">
      <c r="A195" s="132"/>
      <c r="B195" s="128" t="s">
        <v>850</v>
      </c>
      <c r="C195" s="133"/>
      <c r="D195" s="158"/>
      <c r="E195" s="158"/>
      <c r="F195" s="158"/>
    </row>
    <row r="196" spans="1:6">
      <c r="A196" s="132"/>
      <c r="B196" s="128"/>
      <c r="C196" s="133"/>
      <c r="D196" s="158"/>
      <c r="E196" s="158"/>
      <c r="F196" s="158"/>
    </row>
    <row r="197" spans="1:6">
      <c r="A197" s="127"/>
      <c r="B197" s="104" t="s">
        <v>63</v>
      </c>
      <c r="C197" s="183"/>
      <c r="D197" s="517"/>
      <c r="E197" s="517"/>
      <c r="F197" s="395">
        <f>SUM(F8:F189)*5%*0.5</f>
        <v>0</v>
      </c>
    </row>
    <row r="198" spans="1:6">
      <c r="A198" s="127"/>
      <c r="B198" s="128"/>
      <c r="C198" s="129"/>
      <c r="D198" s="161"/>
      <c r="E198" s="162"/>
      <c r="F198" s="161"/>
    </row>
    <row r="199" spans="1:6" ht="13.5" thickBot="1">
      <c r="A199" s="142"/>
      <c r="B199" s="143" t="s">
        <v>64</v>
      </c>
      <c r="C199" s="144"/>
      <c r="D199" s="508"/>
      <c r="E199" s="509"/>
      <c r="F199" s="510">
        <f>SUM(F197:F198)</f>
        <v>0</v>
      </c>
    </row>
    <row r="200" spans="1:6" ht="14.25" thickTop="1" thickBot="1">
      <c r="A200" s="184"/>
      <c r="B200" s="185"/>
      <c r="C200" s="186"/>
      <c r="D200" s="518"/>
      <c r="E200" s="519"/>
      <c r="F200" s="518"/>
    </row>
    <row r="201" spans="1:6" s="111" customFormat="1" ht="23.45" customHeight="1" thickBot="1">
      <c r="A201" s="190"/>
      <c r="B201" s="191" t="s">
        <v>174</v>
      </c>
      <c r="C201" s="192"/>
      <c r="D201" s="520"/>
      <c r="E201" s="521"/>
      <c r="F201" s="522">
        <f>SUM(F8:F200)*0.5</f>
        <v>0</v>
      </c>
    </row>
    <row r="202" spans="1:6">
      <c r="A202" s="173"/>
      <c r="B202" s="174"/>
      <c r="C202" s="175"/>
      <c r="D202" s="512"/>
      <c r="E202" s="513"/>
      <c r="F202" s="512"/>
    </row>
    <row r="203" spans="1:6">
      <c r="A203" s="180"/>
      <c r="B203" s="128"/>
      <c r="C203" s="133"/>
      <c r="D203" s="158"/>
      <c r="E203" s="158"/>
      <c r="F203" s="158"/>
    </row>
    <row r="204" spans="1:6">
      <c r="A204" s="173"/>
      <c r="B204" s="174"/>
      <c r="C204" s="175"/>
      <c r="D204" s="512"/>
      <c r="E204" s="513"/>
      <c r="F204" s="512"/>
    </row>
    <row r="205" spans="1:6">
      <c r="A205" s="173"/>
      <c r="B205" s="174"/>
      <c r="C205" s="175"/>
      <c r="D205" s="512"/>
      <c r="E205" s="513"/>
      <c r="F205" s="512"/>
    </row>
  </sheetData>
  <mergeCells count="5">
    <mergeCell ref="B8:C8"/>
    <mergeCell ref="B48:C48"/>
    <mergeCell ref="B121:C121"/>
    <mergeCell ref="B149:C149"/>
    <mergeCell ref="B164:C164"/>
  </mergeCells>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9" manualBreakCount="9">
    <brk id="22" max="5" man="1"/>
    <brk id="46" max="5" man="1"/>
    <brk id="75" max="5" man="1"/>
    <brk id="103" max="5" man="1"/>
    <brk id="118" max="16383" man="1"/>
    <brk id="146" max="5" man="1"/>
    <brk id="162" max="5" man="1"/>
    <brk id="188" max="7" man="1"/>
    <brk id="20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DB78-9BEF-4A43-BEC4-2B7AD893BBAE}">
  <sheetPr>
    <tabColor rgb="FFFA9884"/>
  </sheetPr>
  <dimension ref="A1:F176"/>
  <sheetViews>
    <sheetView view="pageBreakPreview" topLeftCell="A156" zoomScaleNormal="100" zoomScaleSheetLayoutView="100" workbookViewId="0">
      <selection activeCell="E10" sqref="E10:E177"/>
    </sheetView>
  </sheetViews>
  <sheetFormatPr defaultColWidth="9.140625" defaultRowHeight="12.75"/>
  <cols>
    <col min="1" max="1" width="8.7109375" style="147" customWidth="1"/>
    <col min="2" max="2" width="42" style="147" customWidth="1"/>
    <col min="3" max="3" width="6.28515625" style="147" customWidth="1"/>
    <col min="4" max="4" width="10.28515625" style="147" customWidth="1"/>
    <col min="5" max="5" width="8.42578125" style="147" bestFit="1" customWidth="1"/>
    <col min="6" max="6" width="12.85546875" style="147" customWidth="1"/>
    <col min="7" max="16384" width="9.140625" style="115"/>
  </cols>
  <sheetData>
    <row r="1" spans="1:6" s="110" customFormat="1" ht="12">
      <c r="A1" s="106" t="s">
        <v>20</v>
      </c>
      <c r="B1" s="107" t="s">
        <v>25</v>
      </c>
      <c r="C1" s="108" t="s">
        <v>21</v>
      </c>
      <c r="D1" s="107" t="s">
        <v>22</v>
      </c>
      <c r="E1" s="107" t="s">
        <v>23</v>
      </c>
      <c r="F1" s="109" t="s">
        <v>24</v>
      </c>
    </row>
    <row r="3" spans="1:6" s="111" customFormat="1" ht="19.899999999999999" customHeight="1" thickBot="1">
      <c r="A3" s="236" t="s">
        <v>547</v>
      </c>
      <c r="B3" s="112" t="s">
        <v>0</v>
      </c>
      <c r="C3" s="113"/>
      <c r="D3" s="113"/>
      <c r="E3" s="114"/>
      <c r="F3" s="114"/>
    </row>
    <row r="5" spans="1:6">
      <c r="A5" s="255" t="s">
        <v>547</v>
      </c>
      <c r="B5" s="390" t="s">
        <v>120</v>
      </c>
    </row>
    <row r="7" spans="1:6">
      <c r="A7" s="116" t="s">
        <v>27</v>
      </c>
      <c r="B7" s="599" t="s">
        <v>52</v>
      </c>
      <c r="C7" s="599"/>
      <c r="D7" s="164"/>
      <c r="E7" s="165"/>
      <c r="F7" s="164"/>
    </row>
    <row r="8" spans="1:6">
      <c r="A8" s="121"/>
      <c r="B8" s="122"/>
      <c r="C8" s="123"/>
      <c r="D8" s="124"/>
      <c r="E8" s="125"/>
      <c r="F8" s="126"/>
    </row>
    <row r="9" spans="1:6">
      <c r="A9" s="121"/>
      <c r="B9" s="122"/>
      <c r="C9" s="123"/>
      <c r="D9" s="124"/>
      <c r="E9" s="125"/>
      <c r="F9" s="126"/>
    </row>
    <row r="10" spans="1:6" ht="153">
      <c r="A10" s="367" t="s">
        <v>627</v>
      </c>
      <c r="B10" s="128" t="s">
        <v>170</v>
      </c>
      <c r="C10" s="133"/>
      <c r="D10" s="135"/>
      <c r="E10" s="135"/>
      <c r="F10" s="135"/>
    </row>
    <row r="11" spans="1:6" ht="14.45" customHeight="1">
      <c r="A11" s="132"/>
      <c r="B11" s="128" t="s">
        <v>655</v>
      </c>
      <c r="C11" s="133"/>
      <c r="D11" s="135"/>
      <c r="E11" s="135"/>
      <c r="F11" s="135"/>
    </row>
    <row r="12" spans="1:6">
      <c r="A12" s="132"/>
      <c r="B12" s="128"/>
      <c r="C12" s="133"/>
      <c r="D12" s="135"/>
      <c r="E12" s="135"/>
      <c r="F12" s="135"/>
    </row>
    <row r="13" spans="1:6" s="111" customFormat="1">
      <c r="A13" s="322"/>
      <c r="B13" s="128"/>
      <c r="C13" s="133"/>
      <c r="D13" s="135"/>
      <c r="E13" s="135"/>
      <c r="F13" s="135"/>
    </row>
    <row r="14" spans="1:6" ht="15">
      <c r="A14" s="127"/>
      <c r="B14" s="385" t="s">
        <v>171</v>
      </c>
      <c r="C14" s="324" t="s">
        <v>81</v>
      </c>
      <c r="D14" s="368">
        <v>18.600000000000001</v>
      </c>
      <c r="E14" s="346"/>
      <c r="F14" s="325">
        <f>D14*E14</f>
        <v>0</v>
      </c>
    </row>
    <row r="15" spans="1:6">
      <c r="A15" s="121"/>
      <c r="B15" s="122"/>
      <c r="C15" s="123"/>
      <c r="D15" s="124"/>
      <c r="E15" s="125"/>
      <c r="F15" s="126"/>
    </row>
    <row r="16" spans="1:6">
      <c r="A16" s="121"/>
      <c r="B16" s="122"/>
      <c r="C16" s="123"/>
      <c r="D16" s="124"/>
      <c r="E16" s="125"/>
      <c r="F16" s="126"/>
    </row>
    <row r="17" spans="1:6" ht="138" customHeight="1">
      <c r="A17" s="367" t="s">
        <v>628</v>
      </c>
      <c r="B17" s="128" t="s">
        <v>98</v>
      </c>
      <c r="C17" s="133"/>
      <c r="D17" s="135"/>
      <c r="E17" s="135"/>
      <c r="F17" s="135"/>
    </row>
    <row r="18" spans="1:6" ht="54" customHeight="1">
      <c r="A18" s="132"/>
      <c r="B18" s="128" t="s">
        <v>96</v>
      </c>
      <c r="C18" s="133"/>
      <c r="D18" s="135"/>
      <c r="E18" s="135"/>
      <c r="F18" s="135"/>
    </row>
    <row r="19" spans="1:6" ht="42" customHeight="1">
      <c r="A19" s="132"/>
      <c r="B19" s="128" t="s">
        <v>97</v>
      </c>
      <c r="C19" s="133"/>
      <c r="D19" s="135"/>
      <c r="E19" s="135"/>
      <c r="F19" s="135"/>
    </row>
    <row r="20" spans="1:6">
      <c r="A20" s="132"/>
      <c r="B20" s="128"/>
      <c r="C20" s="133"/>
      <c r="D20" s="135"/>
      <c r="E20" s="135"/>
      <c r="F20" s="135"/>
    </row>
    <row r="21" spans="1:6" ht="14.25">
      <c r="A21" s="136"/>
      <c r="B21" s="365" t="s">
        <v>99</v>
      </c>
      <c r="C21" s="166" t="s">
        <v>73</v>
      </c>
      <c r="D21" s="139"/>
      <c r="E21" s="154"/>
      <c r="F21" s="155">
        <f>D21*E21</f>
        <v>0</v>
      </c>
    </row>
    <row r="22" spans="1:6">
      <c r="A22" s="127"/>
      <c r="B22" s="128"/>
      <c r="C22" s="129"/>
      <c r="D22" s="130"/>
      <c r="E22" s="131"/>
      <c r="F22" s="130"/>
    </row>
    <row r="23" spans="1:6">
      <c r="A23" s="121"/>
      <c r="B23" s="122"/>
      <c r="C23" s="123"/>
      <c r="D23" s="124"/>
      <c r="E23" s="125"/>
      <c r="F23" s="126"/>
    </row>
    <row r="24" spans="1:6" ht="39.75">
      <c r="A24" s="367" t="s">
        <v>629</v>
      </c>
      <c r="B24" s="128" t="s">
        <v>93</v>
      </c>
      <c r="C24" s="133"/>
      <c r="D24" s="135"/>
      <c r="E24" s="135"/>
      <c r="F24" s="135"/>
    </row>
    <row r="25" spans="1:6">
      <c r="A25" s="132"/>
      <c r="B25" s="128"/>
      <c r="C25" s="133"/>
      <c r="D25" s="135"/>
      <c r="E25" s="135"/>
      <c r="F25" s="135"/>
    </row>
    <row r="26" spans="1:6" ht="25.5" customHeight="1">
      <c r="A26" s="132"/>
      <c r="B26" s="128" t="s">
        <v>655</v>
      </c>
      <c r="C26" s="133"/>
      <c r="D26" s="135"/>
      <c r="E26" s="135"/>
      <c r="F26" s="135"/>
    </row>
    <row r="27" spans="1:6" ht="14.45" customHeight="1">
      <c r="A27" s="132"/>
      <c r="B27" s="128"/>
      <c r="C27" s="133"/>
      <c r="D27" s="135"/>
      <c r="E27" s="135"/>
      <c r="F27" s="135"/>
    </row>
    <row r="28" spans="1:6" s="111" customFormat="1" ht="15">
      <c r="A28" s="322"/>
      <c r="B28" s="385" t="s">
        <v>92</v>
      </c>
      <c r="C28" s="324" t="s">
        <v>85</v>
      </c>
      <c r="D28" s="368">
        <v>17.600000000000001</v>
      </c>
      <c r="E28" s="346"/>
      <c r="F28" s="325">
        <f>D28*E28</f>
        <v>0</v>
      </c>
    </row>
    <row r="29" spans="1:6">
      <c r="A29" s="121"/>
      <c r="B29" s="122"/>
      <c r="C29" s="123"/>
      <c r="D29" s="124"/>
      <c r="E29" s="125"/>
      <c r="F29" s="126"/>
    </row>
    <row r="30" spans="1:6">
      <c r="A30" s="121"/>
      <c r="B30" s="122"/>
      <c r="C30" s="123"/>
      <c r="D30" s="124"/>
      <c r="E30" s="125"/>
      <c r="F30" s="126"/>
    </row>
    <row r="31" spans="1:6" ht="127.5">
      <c r="A31" s="367" t="s">
        <v>630</v>
      </c>
      <c r="B31" s="128" t="s">
        <v>94</v>
      </c>
      <c r="C31" s="133"/>
      <c r="D31" s="135"/>
      <c r="E31" s="135"/>
      <c r="F31" s="135"/>
    </row>
    <row r="32" spans="1:6" ht="14.45" customHeight="1">
      <c r="A32" s="132"/>
      <c r="B32" s="128" t="s">
        <v>655</v>
      </c>
      <c r="C32" s="133"/>
      <c r="D32" s="135"/>
      <c r="E32" s="135"/>
      <c r="F32" s="135"/>
    </row>
    <row r="33" spans="1:6" ht="14.45" customHeight="1">
      <c r="A33" s="132"/>
      <c r="B33" s="128"/>
      <c r="C33" s="133"/>
      <c r="D33" s="135"/>
      <c r="E33" s="135"/>
      <c r="F33" s="135"/>
    </row>
    <row r="34" spans="1:6" s="111" customFormat="1" ht="15">
      <c r="A34" s="322"/>
      <c r="B34" s="385" t="s">
        <v>169</v>
      </c>
      <c r="C34" s="324" t="s">
        <v>81</v>
      </c>
      <c r="D34" s="368">
        <v>5.6</v>
      </c>
      <c r="E34" s="346"/>
      <c r="F34" s="325">
        <f>D34*E34</f>
        <v>0</v>
      </c>
    </row>
    <row r="35" spans="1:6">
      <c r="A35" s="127"/>
      <c r="B35" s="128"/>
      <c r="C35" s="129"/>
      <c r="D35" s="130"/>
      <c r="E35" s="131"/>
      <c r="F35" s="130"/>
    </row>
    <row r="36" spans="1:6">
      <c r="A36" s="127"/>
      <c r="B36" s="128"/>
      <c r="C36" s="129"/>
      <c r="D36" s="130"/>
      <c r="E36" s="131"/>
      <c r="F36" s="130"/>
    </row>
    <row r="37" spans="1:6" ht="127.5">
      <c r="A37" s="367" t="s">
        <v>631</v>
      </c>
      <c r="B37" s="128" t="s">
        <v>94</v>
      </c>
      <c r="C37" s="133"/>
      <c r="D37" s="135"/>
      <c r="E37" s="135"/>
      <c r="F37" s="135"/>
    </row>
    <row r="38" spans="1:6" ht="14.45" customHeight="1">
      <c r="A38" s="132"/>
      <c r="B38" s="128" t="s">
        <v>655</v>
      </c>
      <c r="C38" s="133"/>
      <c r="D38" s="135"/>
      <c r="E38" s="135"/>
      <c r="F38" s="135"/>
    </row>
    <row r="39" spans="1:6" ht="14.45" hidden="1" customHeight="1">
      <c r="A39" s="132"/>
      <c r="B39" s="128"/>
      <c r="C39" s="133"/>
      <c r="D39" s="135"/>
      <c r="E39" s="135"/>
      <c r="F39" s="135"/>
    </row>
    <row r="40" spans="1:6" ht="14.45" customHeight="1">
      <c r="A40" s="132"/>
      <c r="B40" s="128"/>
      <c r="C40" s="133"/>
      <c r="D40" s="135"/>
      <c r="E40" s="135"/>
      <c r="F40" s="135"/>
    </row>
    <row r="41" spans="1:6" s="111" customFormat="1" ht="15">
      <c r="A41" s="322"/>
      <c r="B41" s="385" t="s">
        <v>95</v>
      </c>
      <c r="C41" s="324" t="s">
        <v>81</v>
      </c>
      <c r="D41" s="368">
        <v>13.6</v>
      </c>
      <c r="E41" s="346"/>
      <c r="F41" s="325">
        <f>D41*E41</f>
        <v>0</v>
      </c>
    </row>
    <row r="42" spans="1:6">
      <c r="A42" s="127"/>
      <c r="B42" s="128"/>
      <c r="C42" s="129"/>
      <c r="D42" s="130"/>
      <c r="E42" s="131"/>
      <c r="F42" s="130"/>
    </row>
    <row r="43" spans="1:6">
      <c r="A43" s="121"/>
      <c r="B43" s="122"/>
      <c r="C43" s="123"/>
      <c r="D43" s="124"/>
      <c r="E43" s="125"/>
      <c r="F43" s="126"/>
    </row>
    <row r="44" spans="1:6" ht="13.5" thickBot="1">
      <c r="A44" s="142"/>
      <c r="B44" s="143" t="s">
        <v>53</v>
      </c>
      <c r="C44" s="144"/>
      <c r="D44" s="144"/>
      <c r="E44" s="145"/>
      <c r="F44" s="146">
        <f>SUM(F16:F43)</f>
        <v>0</v>
      </c>
    </row>
    <row r="45" spans="1:6" ht="13.5" thickTop="1">
      <c r="A45" s="127"/>
      <c r="B45" s="128"/>
      <c r="C45" s="129"/>
      <c r="D45" s="130"/>
      <c r="E45" s="131"/>
      <c r="F45" s="130"/>
    </row>
    <row r="48" spans="1:6">
      <c r="A48" s="116" t="s">
        <v>88</v>
      </c>
      <c r="B48" s="599" t="s">
        <v>48</v>
      </c>
      <c r="C48" s="599"/>
      <c r="D48" s="164"/>
      <c r="E48" s="165"/>
      <c r="F48" s="164"/>
    </row>
    <row r="49" spans="1:6">
      <c r="A49" s="121"/>
      <c r="B49" s="122"/>
      <c r="C49" s="123"/>
      <c r="D49" s="124"/>
      <c r="E49" s="125"/>
      <c r="F49" s="126"/>
    </row>
    <row r="50" spans="1:6">
      <c r="A50" s="121"/>
      <c r="B50" s="122"/>
      <c r="C50" s="123"/>
      <c r="D50" s="124"/>
      <c r="E50" s="125"/>
      <c r="F50" s="126"/>
    </row>
    <row r="51" spans="1:6" ht="76.5">
      <c r="A51" s="121"/>
      <c r="B51" s="275" t="s">
        <v>136</v>
      </c>
      <c r="C51" s="123"/>
      <c r="D51" s="124"/>
      <c r="E51" s="125"/>
      <c r="F51" s="126"/>
    </row>
    <row r="52" spans="1:6" ht="154.5" customHeight="1">
      <c r="A52" s="121"/>
      <c r="B52" s="275" t="s">
        <v>137</v>
      </c>
      <c r="C52" s="123"/>
      <c r="D52" s="124"/>
      <c r="E52" s="125"/>
      <c r="F52" s="126"/>
    </row>
    <row r="53" spans="1:6">
      <c r="A53" s="121"/>
      <c r="B53" s="122"/>
      <c r="C53" s="123"/>
      <c r="D53" s="124"/>
      <c r="E53" s="125"/>
      <c r="F53" s="126"/>
    </row>
    <row r="54" spans="1:6" ht="56.25" customHeight="1">
      <c r="A54" s="367" t="s">
        <v>632</v>
      </c>
      <c r="B54" s="128" t="s">
        <v>74</v>
      </c>
      <c r="C54" s="133"/>
      <c r="D54" s="135"/>
      <c r="E54" s="135"/>
      <c r="F54" s="135"/>
    </row>
    <row r="55" spans="1:6" ht="14.45" customHeight="1">
      <c r="A55" s="132"/>
      <c r="B55" s="128" t="s">
        <v>655</v>
      </c>
      <c r="C55" s="133"/>
      <c r="D55" s="135"/>
      <c r="E55" s="135"/>
      <c r="F55" s="135"/>
    </row>
    <row r="56" spans="1:6" ht="14.45" customHeight="1">
      <c r="A56" s="132"/>
      <c r="B56" s="128" t="s">
        <v>82</v>
      </c>
      <c r="C56" s="133"/>
      <c r="D56" s="135"/>
      <c r="E56" s="135"/>
      <c r="F56" s="135"/>
    </row>
    <row r="57" spans="1:6" ht="14.45" customHeight="1">
      <c r="A57" s="132"/>
      <c r="B57" s="380" t="s">
        <v>100</v>
      </c>
      <c r="C57" s="133"/>
      <c r="D57" s="135"/>
      <c r="E57" s="135"/>
      <c r="F57" s="135"/>
    </row>
    <row r="58" spans="1:6" ht="14.45" customHeight="1">
      <c r="A58" s="132"/>
      <c r="B58" s="128"/>
      <c r="C58" s="133"/>
      <c r="D58" s="135"/>
      <c r="E58" s="135"/>
      <c r="F58" s="135"/>
    </row>
    <row r="59" spans="1:6" s="111" customFormat="1" ht="15">
      <c r="A59" s="322"/>
      <c r="B59" s="385" t="s">
        <v>101</v>
      </c>
      <c r="C59" s="324" t="s">
        <v>81</v>
      </c>
      <c r="D59" s="368">
        <v>1.2000000000000002</v>
      </c>
      <c r="E59" s="346"/>
      <c r="F59" s="325">
        <f>D59*E59</f>
        <v>0</v>
      </c>
    </row>
    <row r="60" spans="1:6" ht="14.45" customHeight="1">
      <c r="A60" s="132"/>
      <c r="B60" s="128"/>
      <c r="C60" s="133"/>
      <c r="D60" s="135"/>
      <c r="E60" s="135"/>
      <c r="F60" s="135"/>
    </row>
    <row r="61" spans="1:6" s="111" customFormat="1" ht="15">
      <c r="A61" s="322"/>
      <c r="B61" s="385" t="s">
        <v>121</v>
      </c>
      <c r="C61" s="324" t="s">
        <v>81</v>
      </c>
      <c r="D61" s="368">
        <v>1</v>
      </c>
      <c r="E61" s="346"/>
      <c r="F61" s="325">
        <f>D61*E61</f>
        <v>0</v>
      </c>
    </row>
    <row r="62" spans="1:6">
      <c r="A62" s="127"/>
      <c r="B62" s="128"/>
      <c r="C62" s="129"/>
      <c r="D62" s="130"/>
      <c r="E62" s="131"/>
      <c r="F62" s="130"/>
    </row>
    <row r="63" spans="1:6">
      <c r="A63" s="127"/>
      <c r="B63" s="128"/>
      <c r="C63" s="129"/>
      <c r="D63" s="130"/>
      <c r="E63" s="131"/>
      <c r="F63" s="130"/>
    </row>
    <row r="64" spans="1:6" ht="78">
      <c r="A64" s="367" t="s">
        <v>633</v>
      </c>
      <c r="B64" s="128" t="s">
        <v>75</v>
      </c>
      <c r="C64" s="133"/>
      <c r="D64" s="135"/>
      <c r="E64" s="135"/>
      <c r="F64" s="135"/>
    </row>
    <row r="65" spans="1:6" ht="72.75" customHeight="1">
      <c r="A65" s="367"/>
      <c r="B65" s="128" t="s">
        <v>135</v>
      </c>
      <c r="C65" s="133"/>
      <c r="D65" s="135"/>
      <c r="E65" s="135"/>
      <c r="F65" s="135"/>
    </row>
    <row r="66" spans="1:6" ht="14.45" customHeight="1">
      <c r="A66" s="132"/>
      <c r="B66" s="89" t="s">
        <v>650</v>
      </c>
      <c r="C66" s="133"/>
      <c r="D66" s="135"/>
      <c r="E66" s="135"/>
      <c r="F66" s="135"/>
    </row>
    <row r="67" spans="1:6" ht="14.45" customHeight="1">
      <c r="A67" s="132"/>
      <c r="B67" s="128"/>
      <c r="C67" s="133"/>
      <c r="D67" s="135"/>
      <c r="E67" s="135"/>
      <c r="F67" s="135"/>
    </row>
    <row r="68" spans="1:6" ht="14.25">
      <c r="A68" s="136"/>
      <c r="B68" s="250" t="s">
        <v>76</v>
      </c>
      <c r="C68" s="251" t="s">
        <v>73</v>
      </c>
      <c r="D68" s="140"/>
      <c r="E68" s="346"/>
      <c r="F68" s="141">
        <f>D68*E68</f>
        <v>0</v>
      </c>
    </row>
    <row r="69" spans="1:6">
      <c r="A69" s="127"/>
      <c r="B69" s="128"/>
      <c r="C69" s="129"/>
      <c r="D69" s="130"/>
      <c r="E69" s="131"/>
      <c r="F69" s="130"/>
    </row>
    <row r="70" spans="1:6">
      <c r="A70" s="127"/>
      <c r="B70" s="128"/>
      <c r="C70" s="129"/>
      <c r="D70" s="130"/>
      <c r="E70" s="131"/>
      <c r="F70" s="130"/>
    </row>
    <row r="71" spans="1:6" ht="85.5" customHeight="1">
      <c r="A71" s="367" t="s">
        <v>634</v>
      </c>
      <c r="B71" s="128" t="s">
        <v>109</v>
      </c>
      <c r="C71" s="133"/>
      <c r="D71" s="135"/>
      <c r="E71" s="135"/>
      <c r="F71" s="135"/>
    </row>
    <row r="72" spans="1:6" ht="14.45" customHeight="1">
      <c r="A72" s="132"/>
      <c r="B72" s="128" t="s">
        <v>655</v>
      </c>
      <c r="C72" s="133"/>
      <c r="D72" s="135"/>
      <c r="E72" s="135"/>
      <c r="F72" s="135"/>
    </row>
    <row r="73" spans="1:6" ht="14.45" customHeight="1">
      <c r="A73" s="132"/>
      <c r="B73" s="128" t="s">
        <v>82</v>
      </c>
      <c r="C73" s="133"/>
      <c r="D73" s="135"/>
      <c r="E73" s="135"/>
      <c r="F73" s="135"/>
    </row>
    <row r="74" spans="1:6" ht="14.45" customHeight="1">
      <c r="A74" s="132"/>
      <c r="B74" s="380" t="s">
        <v>110</v>
      </c>
      <c r="C74" s="133"/>
      <c r="D74" s="135"/>
      <c r="E74" s="135"/>
      <c r="F74" s="135"/>
    </row>
    <row r="75" spans="1:6" ht="14.45" customHeight="1">
      <c r="A75" s="132"/>
      <c r="B75" s="128"/>
      <c r="C75" s="133"/>
      <c r="D75" s="135"/>
      <c r="E75" s="135"/>
      <c r="F75" s="135"/>
    </row>
    <row r="76" spans="1:6" s="111" customFormat="1" ht="15">
      <c r="A76" s="322"/>
      <c r="B76" s="365" t="s">
        <v>108</v>
      </c>
      <c r="C76" s="324" t="s">
        <v>81</v>
      </c>
      <c r="D76" s="368">
        <v>3.3</v>
      </c>
      <c r="E76" s="346"/>
      <c r="F76" s="325">
        <f>D76*E76</f>
        <v>0</v>
      </c>
    </row>
    <row r="77" spans="1:6">
      <c r="A77" s="127"/>
      <c r="B77" s="128"/>
      <c r="C77" s="129"/>
      <c r="D77" s="130"/>
      <c r="E77" s="131"/>
      <c r="F77" s="130"/>
    </row>
    <row r="78" spans="1:6">
      <c r="A78" s="127"/>
      <c r="B78" s="128"/>
      <c r="C78" s="129"/>
      <c r="D78" s="130"/>
      <c r="E78" s="131"/>
      <c r="F78" s="130"/>
    </row>
    <row r="79" spans="1:6" ht="63.75">
      <c r="A79" s="367" t="s">
        <v>635</v>
      </c>
      <c r="B79" s="128" t="s">
        <v>114</v>
      </c>
      <c r="C79" s="133"/>
      <c r="D79" s="135"/>
      <c r="E79" s="135"/>
      <c r="F79" s="135"/>
    </row>
    <row r="80" spans="1:6" ht="14.45" customHeight="1">
      <c r="A80" s="132"/>
      <c r="B80" s="380" t="s">
        <v>655</v>
      </c>
      <c r="C80" s="133"/>
      <c r="D80" s="135"/>
      <c r="E80" s="135"/>
      <c r="F80" s="135"/>
    </row>
    <row r="81" spans="1:6" ht="14.45" customHeight="1">
      <c r="A81" s="132"/>
      <c r="B81" s="128" t="s">
        <v>173</v>
      </c>
      <c r="C81" s="133"/>
      <c r="D81" s="135"/>
      <c r="E81" s="135"/>
      <c r="F81" s="135"/>
    </row>
    <row r="82" spans="1:6" ht="14.45" customHeight="1">
      <c r="A82" s="132"/>
      <c r="B82" s="380" t="s">
        <v>111</v>
      </c>
      <c r="C82" s="133"/>
      <c r="D82" s="135"/>
      <c r="E82" s="135"/>
      <c r="F82" s="135"/>
    </row>
    <row r="83" spans="1:6" ht="14.45" customHeight="1">
      <c r="A83" s="132"/>
      <c r="B83" s="128"/>
      <c r="C83" s="133"/>
      <c r="D83" s="135"/>
      <c r="E83" s="135"/>
      <c r="F83" s="135"/>
    </row>
    <row r="84" spans="1:6" s="111" customFormat="1" ht="15">
      <c r="A84" s="322"/>
      <c r="B84" s="365" t="s">
        <v>112</v>
      </c>
      <c r="C84" s="324" t="s">
        <v>81</v>
      </c>
      <c r="D84" s="368">
        <v>2.9</v>
      </c>
      <c r="E84" s="346"/>
      <c r="F84" s="325">
        <f>D84*E84</f>
        <v>0</v>
      </c>
    </row>
    <row r="85" spans="1:6" ht="12" customHeight="1">
      <c r="A85" s="127"/>
      <c r="B85" s="128"/>
      <c r="C85" s="129"/>
      <c r="D85" s="130"/>
      <c r="E85" s="131"/>
      <c r="F85" s="130"/>
    </row>
    <row r="86" spans="1:6">
      <c r="A86" s="127"/>
      <c r="B86" s="128"/>
      <c r="C86" s="129"/>
      <c r="D86" s="130"/>
      <c r="E86" s="131"/>
      <c r="F86" s="130"/>
    </row>
    <row r="87" spans="1:6" ht="65.25">
      <c r="A87" s="367" t="s">
        <v>636</v>
      </c>
      <c r="B87" s="128" t="s">
        <v>651</v>
      </c>
      <c r="C87" s="133"/>
      <c r="D87" s="135"/>
      <c r="E87" s="135"/>
      <c r="F87" s="135"/>
    </row>
    <row r="88" spans="1:6" ht="14.45" customHeight="1">
      <c r="A88" s="132"/>
      <c r="B88" s="380" t="s">
        <v>655</v>
      </c>
      <c r="C88" s="133"/>
      <c r="D88" s="135"/>
      <c r="E88" s="135"/>
      <c r="F88" s="135"/>
    </row>
    <row r="89" spans="1:6" ht="14.45" customHeight="1">
      <c r="A89" s="132"/>
      <c r="B89" s="128"/>
      <c r="C89" s="133"/>
      <c r="D89" s="135"/>
      <c r="E89" s="135"/>
      <c r="F89" s="135"/>
    </row>
    <row r="90" spans="1:6" ht="14.25">
      <c r="A90" s="136"/>
      <c r="B90" s="250" t="s">
        <v>545</v>
      </c>
      <c r="C90" s="251" t="s">
        <v>652</v>
      </c>
      <c r="D90" s="368">
        <v>20</v>
      </c>
      <c r="E90" s="346"/>
      <c r="F90" s="141">
        <f>D90*E90</f>
        <v>0</v>
      </c>
    </row>
    <row r="91" spans="1:6">
      <c r="A91" s="127"/>
      <c r="B91" s="128"/>
      <c r="C91" s="129"/>
      <c r="D91" s="130"/>
      <c r="E91" s="131"/>
      <c r="F91" s="130"/>
    </row>
    <row r="92" spans="1:6">
      <c r="A92" s="127"/>
      <c r="B92" s="128"/>
      <c r="C92" s="129"/>
      <c r="D92" s="130"/>
      <c r="E92" s="131"/>
      <c r="F92" s="130"/>
    </row>
    <row r="93" spans="1:6" ht="58.5" customHeight="1">
      <c r="A93" s="367" t="s">
        <v>637</v>
      </c>
      <c r="B93" s="128" t="s">
        <v>128</v>
      </c>
      <c r="C93" s="133"/>
      <c r="D93" s="135"/>
      <c r="E93" s="135"/>
      <c r="F93" s="135"/>
    </row>
    <row r="94" spans="1:6" ht="13.5">
      <c r="A94" s="367"/>
      <c r="B94" s="128"/>
      <c r="C94" s="133"/>
      <c r="D94" s="135"/>
      <c r="E94" s="135"/>
      <c r="F94" s="135"/>
    </row>
    <row r="95" spans="1:6">
      <c r="A95" s="132"/>
      <c r="B95" s="128" t="s">
        <v>655</v>
      </c>
      <c r="C95" s="133"/>
      <c r="D95" s="135"/>
      <c r="E95" s="135"/>
      <c r="F95" s="135"/>
    </row>
    <row r="96" spans="1:6" ht="14.45" customHeight="1">
      <c r="A96" s="132"/>
      <c r="B96" s="128"/>
      <c r="C96" s="133"/>
      <c r="D96" s="135"/>
      <c r="E96" s="135"/>
      <c r="F96" s="135"/>
    </row>
    <row r="97" spans="1:6" s="111" customFormat="1" ht="15">
      <c r="A97" s="322"/>
      <c r="B97" s="365" t="s">
        <v>129</v>
      </c>
      <c r="C97" s="324" t="s">
        <v>85</v>
      </c>
      <c r="D97" s="368">
        <v>0.4</v>
      </c>
      <c r="E97" s="346"/>
      <c r="F97" s="325">
        <f>D97*E97</f>
        <v>0</v>
      </c>
    </row>
    <row r="98" spans="1:6">
      <c r="A98" s="127"/>
      <c r="B98" s="128"/>
      <c r="C98" s="129"/>
      <c r="D98" s="130"/>
      <c r="E98" s="131"/>
      <c r="F98" s="130"/>
    </row>
    <row r="99" spans="1:6">
      <c r="A99" s="127"/>
      <c r="B99" s="128"/>
      <c r="C99" s="129"/>
      <c r="D99" s="130"/>
      <c r="E99" s="131"/>
      <c r="F99" s="130"/>
    </row>
    <row r="100" spans="1:6" ht="74.45" customHeight="1">
      <c r="A100" s="367" t="s">
        <v>645</v>
      </c>
      <c r="B100" s="128" t="s">
        <v>66</v>
      </c>
      <c r="C100" s="133"/>
      <c r="D100" s="135"/>
      <c r="E100" s="135"/>
      <c r="F100" s="135"/>
    </row>
    <row r="101" spans="1:6">
      <c r="A101" s="132"/>
      <c r="B101" s="128" t="s">
        <v>655</v>
      </c>
      <c r="C101" s="133"/>
      <c r="D101" s="135"/>
      <c r="E101" s="135"/>
      <c r="F101" s="135"/>
    </row>
    <row r="102" spans="1:6" ht="14.45" customHeight="1">
      <c r="A102" s="132"/>
      <c r="B102" s="128"/>
      <c r="C102" s="133"/>
      <c r="D102" s="135"/>
      <c r="E102" s="135"/>
      <c r="F102" s="135"/>
    </row>
    <row r="103" spans="1:6" s="111" customFormat="1">
      <c r="A103" s="322"/>
      <c r="B103" s="365" t="s">
        <v>90</v>
      </c>
      <c r="C103" s="324" t="s">
        <v>67</v>
      </c>
      <c r="D103" s="368">
        <v>328</v>
      </c>
      <c r="E103" s="346"/>
      <c r="F103" s="325">
        <f>D103*E103</f>
        <v>0</v>
      </c>
    </row>
    <row r="104" spans="1:6">
      <c r="A104" s="127"/>
      <c r="B104" s="128"/>
      <c r="C104" s="129"/>
      <c r="D104" s="130"/>
      <c r="E104" s="131"/>
      <c r="F104" s="130"/>
    </row>
    <row r="105" spans="1:6">
      <c r="A105" s="127"/>
      <c r="B105" s="128"/>
      <c r="C105" s="129"/>
      <c r="D105" s="130"/>
      <c r="E105" s="131"/>
      <c r="F105" s="130"/>
    </row>
    <row r="106" spans="1:6" ht="76.900000000000006" customHeight="1">
      <c r="A106" s="367" t="s">
        <v>646</v>
      </c>
      <c r="B106" s="128" t="s">
        <v>68</v>
      </c>
      <c r="C106" s="133"/>
      <c r="D106" s="135"/>
      <c r="E106" s="135"/>
      <c r="F106" s="135"/>
    </row>
    <row r="107" spans="1:6">
      <c r="A107" s="132"/>
      <c r="B107" s="128" t="s">
        <v>655</v>
      </c>
      <c r="C107" s="133"/>
      <c r="D107" s="135"/>
      <c r="E107" s="135"/>
      <c r="F107" s="135"/>
    </row>
    <row r="108" spans="1:6" ht="14.45" customHeight="1">
      <c r="A108" s="132"/>
      <c r="B108" s="128"/>
      <c r="C108" s="133"/>
      <c r="D108" s="135"/>
      <c r="E108" s="135"/>
      <c r="F108" s="135"/>
    </row>
    <row r="109" spans="1:6" s="111" customFormat="1">
      <c r="A109" s="322"/>
      <c r="B109" s="365" t="s">
        <v>91</v>
      </c>
      <c r="C109" s="324" t="s">
        <v>67</v>
      </c>
      <c r="D109" s="368">
        <v>133</v>
      </c>
      <c r="E109" s="346"/>
      <c r="F109" s="325">
        <f>D109*E109</f>
        <v>0</v>
      </c>
    </row>
    <row r="110" spans="1:6">
      <c r="A110" s="127"/>
      <c r="B110" s="128"/>
      <c r="C110" s="129"/>
      <c r="D110" s="130"/>
      <c r="E110" s="131"/>
      <c r="F110" s="130"/>
    </row>
    <row r="111" spans="1:6">
      <c r="A111" s="127"/>
      <c r="B111" s="128"/>
      <c r="C111" s="129"/>
      <c r="D111" s="130"/>
      <c r="E111" s="131"/>
      <c r="F111" s="130"/>
    </row>
    <row r="112" spans="1:6" ht="13.5" thickBot="1">
      <c r="A112" s="142"/>
      <c r="B112" s="143" t="s">
        <v>49</v>
      </c>
      <c r="C112" s="144"/>
      <c r="D112" s="144"/>
      <c r="E112" s="145"/>
      <c r="F112" s="146">
        <f>SUM(F54:F111)</f>
        <v>0</v>
      </c>
    </row>
    <row r="113" spans="1:6" ht="13.5" thickTop="1">
      <c r="A113" s="173"/>
      <c r="B113" s="174"/>
      <c r="C113" s="175"/>
      <c r="D113" s="175"/>
      <c r="E113" s="176"/>
      <c r="F113" s="175"/>
    </row>
    <row r="116" spans="1:6">
      <c r="A116" s="116" t="s">
        <v>142</v>
      </c>
      <c r="B116" s="599" t="s">
        <v>84</v>
      </c>
      <c r="C116" s="599"/>
      <c r="D116" s="164"/>
      <c r="E116" s="165"/>
      <c r="F116" s="164"/>
    </row>
    <row r="117" spans="1:6">
      <c r="A117" s="121"/>
      <c r="B117" s="122"/>
      <c r="C117" s="123"/>
      <c r="D117" s="124"/>
      <c r="E117" s="125"/>
      <c r="F117" s="126"/>
    </row>
    <row r="118" spans="1:6">
      <c r="A118" s="121"/>
      <c r="B118" s="122"/>
      <c r="C118" s="123"/>
      <c r="D118" s="124"/>
      <c r="E118" s="125"/>
      <c r="F118" s="126"/>
    </row>
    <row r="119" spans="1:6" ht="51">
      <c r="A119" s="367" t="s">
        <v>638</v>
      </c>
      <c r="B119" s="128" t="s">
        <v>125</v>
      </c>
      <c r="C119" s="133"/>
      <c r="D119" s="135"/>
      <c r="E119" s="135"/>
      <c r="F119" s="135"/>
    </row>
    <row r="120" spans="1:6" ht="14.45" customHeight="1">
      <c r="A120" s="132"/>
      <c r="B120" s="128" t="s">
        <v>655</v>
      </c>
      <c r="C120" s="133"/>
      <c r="D120" s="135"/>
      <c r="E120" s="135"/>
      <c r="F120" s="135"/>
    </row>
    <row r="121" spans="1:6" ht="14.45" customHeight="1">
      <c r="A121" s="132"/>
      <c r="B121" s="128"/>
      <c r="C121" s="133"/>
      <c r="D121" s="135"/>
      <c r="E121" s="135"/>
      <c r="F121" s="135"/>
    </row>
    <row r="122" spans="1:6" s="111" customFormat="1" ht="15">
      <c r="A122" s="322"/>
      <c r="B122" s="365" t="s">
        <v>124</v>
      </c>
      <c r="C122" s="324" t="s">
        <v>85</v>
      </c>
      <c r="D122" s="368">
        <v>2.3000000000000003</v>
      </c>
      <c r="E122" s="346"/>
      <c r="F122" s="325">
        <f>D122*E122</f>
        <v>0</v>
      </c>
    </row>
    <row r="123" spans="1:6">
      <c r="A123" s="127"/>
      <c r="B123" s="128"/>
      <c r="C123" s="129"/>
      <c r="D123" s="130"/>
      <c r="E123" s="131"/>
      <c r="F123" s="130"/>
    </row>
    <row r="124" spans="1:6">
      <c r="A124" s="121"/>
      <c r="B124" s="122"/>
      <c r="C124" s="123"/>
      <c r="D124" s="124"/>
      <c r="E124" s="125"/>
      <c r="F124" s="126"/>
    </row>
    <row r="125" spans="1:6" ht="38.25">
      <c r="A125" s="367" t="s">
        <v>653</v>
      </c>
      <c r="B125" s="128" t="s">
        <v>127</v>
      </c>
      <c r="C125" s="133"/>
      <c r="D125" s="135"/>
      <c r="E125" s="135"/>
      <c r="F125" s="135"/>
    </row>
    <row r="126" spans="1:6" ht="14.45" customHeight="1">
      <c r="A126" s="132"/>
      <c r="B126" s="128" t="s">
        <v>655</v>
      </c>
      <c r="C126" s="133"/>
      <c r="D126" s="135"/>
      <c r="E126" s="135"/>
      <c r="F126" s="135"/>
    </row>
    <row r="127" spans="1:6" ht="14.45" customHeight="1">
      <c r="A127" s="132"/>
      <c r="B127" s="128"/>
      <c r="C127" s="133"/>
      <c r="D127" s="135"/>
      <c r="E127" s="135"/>
      <c r="F127" s="135"/>
    </row>
    <row r="128" spans="1:6" s="111" customFormat="1" ht="15">
      <c r="A128" s="322"/>
      <c r="B128" s="365" t="s">
        <v>126</v>
      </c>
      <c r="C128" s="324" t="s">
        <v>85</v>
      </c>
      <c r="D128" s="368">
        <v>13.4</v>
      </c>
      <c r="E128" s="346"/>
      <c r="F128" s="325">
        <f>D128*E128</f>
        <v>0</v>
      </c>
    </row>
    <row r="129" spans="1:6">
      <c r="A129" s="127"/>
      <c r="B129" s="128"/>
      <c r="C129" s="129"/>
      <c r="D129" s="130"/>
      <c r="E129" s="131"/>
      <c r="F129" s="130"/>
    </row>
    <row r="130" spans="1:6">
      <c r="A130" s="121"/>
      <c r="B130" s="122"/>
      <c r="C130" s="123"/>
      <c r="D130" s="124"/>
      <c r="E130" s="125"/>
      <c r="F130" s="126"/>
    </row>
    <row r="131" spans="1:6" ht="90" customHeight="1">
      <c r="A131" s="367" t="s">
        <v>654</v>
      </c>
      <c r="B131" s="128" t="s">
        <v>122</v>
      </c>
      <c r="C131" s="133"/>
      <c r="D131" s="124"/>
      <c r="E131" s="135"/>
      <c r="F131" s="135"/>
    </row>
    <row r="132" spans="1:6" ht="14.45" customHeight="1">
      <c r="A132" s="132"/>
      <c r="B132" s="128" t="s">
        <v>655</v>
      </c>
      <c r="C132" s="133"/>
      <c r="D132" s="135"/>
      <c r="E132" s="135"/>
      <c r="F132" s="135"/>
    </row>
    <row r="133" spans="1:6" ht="14.45" customHeight="1">
      <c r="A133" s="132"/>
      <c r="B133" s="128"/>
      <c r="C133" s="133"/>
      <c r="D133" s="135"/>
      <c r="E133" s="135"/>
      <c r="F133" s="135"/>
    </row>
    <row r="134" spans="1:6" s="111" customFormat="1">
      <c r="A134" s="322"/>
      <c r="B134" s="322"/>
      <c r="C134" s="322"/>
      <c r="D134" s="322"/>
      <c r="E134" s="322"/>
      <c r="F134" s="322"/>
    </row>
    <row r="135" spans="1:6" s="111" customFormat="1" hidden="1">
      <c r="A135" s="322"/>
      <c r="B135" s="322"/>
      <c r="C135" s="322"/>
      <c r="D135" s="322"/>
      <c r="E135" s="322"/>
      <c r="F135" s="322"/>
    </row>
    <row r="136" spans="1:6" ht="14.45" hidden="1" customHeight="1" thickBot="1">
      <c r="A136" s="132"/>
      <c r="B136" s="128"/>
      <c r="C136" s="133"/>
      <c r="D136" s="135"/>
      <c r="E136" s="135"/>
      <c r="F136" s="135"/>
    </row>
    <row r="137" spans="1:6" s="111" customFormat="1" ht="15">
      <c r="A137" s="322"/>
      <c r="B137" s="365" t="s">
        <v>117</v>
      </c>
      <c r="C137" s="324" t="s">
        <v>85</v>
      </c>
      <c r="D137" s="368">
        <v>28.700000000000003</v>
      </c>
      <c r="E137" s="346"/>
      <c r="F137" s="325">
        <f>D137*E137</f>
        <v>0</v>
      </c>
    </row>
    <row r="138" spans="1:6" ht="14.45" customHeight="1">
      <c r="A138" s="132"/>
      <c r="B138" s="128"/>
      <c r="C138" s="133"/>
      <c r="D138" s="135"/>
      <c r="E138" s="135"/>
      <c r="F138" s="135"/>
    </row>
    <row r="139" spans="1:6" s="111" customFormat="1" ht="15">
      <c r="A139" s="322"/>
      <c r="B139" s="365" t="s">
        <v>123</v>
      </c>
      <c r="C139" s="324" t="s">
        <v>87</v>
      </c>
      <c r="D139" s="368">
        <v>31.4</v>
      </c>
      <c r="E139" s="346"/>
      <c r="F139" s="325">
        <f>D139*E139</f>
        <v>0</v>
      </c>
    </row>
    <row r="140" spans="1:6">
      <c r="A140" s="127"/>
      <c r="B140" s="128"/>
      <c r="C140" s="129"/>
      <c r="D140" s="130"/>
      <c r="E140" s="131"/>
      <c r="F140" s="130"/>
    </row>
    <row r="141" spans="1:6">
      <c r="A141" s="121"/>
      <c r="B141" s="122"/>
      <c r="C141" s="123"/>
      <c r="D141" s="124"/>
      <c r="E141" s="125"/>
      <c r="F141" s="126"/>
    </row>
    <row r="142" spans="1:6" ht="13.5" thickBot="1">
      <c r="A142" s="142"/>
      <c r="B142" s="143" t="s">
        <v>86</v>
      </c>
      <c r="C142" s="144"/>
      <c r="D142" s="144"/>
      <c r="E142" s="145"/>
      <c r="F142" s="146">
        <f>SUM(F119:F141)</f>
        <v>0</v>
      </c>
    </row>
    <row r="143" spans="1:6" ht="13.5" thickTop="1">
      <c r="A143" s="173"/>
      <c r="B143" s="174"/>
      <c r="C143" s="175"/>
      <c r="D143" s="175"/>
      <c r="E143" s="176"/>
      <c r="F143" s="175"/>
    </row>
    <row r="144" spans="1:6">
      <c r="A144" s="173"/>
      <c r="B144" s="174"/>
      <c r="C144" s="175"/>
      <c r="D144" s="175"/>
      <c r="E144" s="176"/>
      <c r="F144" s="175"/>
    </row>
    <row r="145" spans="1:6">
      <c r="A145" s="173"/>
      <c r="B145" s="174"/>
      <c r="C145" s="175"/>
      <c r="D145" s="175"/>
      <c r="E145" s="176"/>
      <c r="F145" s="175"/>
    </row>
    <row r="146" spans="1:6">
      <c r="A146" s="177" t="s">
        <v>28</v>
      </c>
      <c r="B146" s="601" t="s">
        <v>1</v>
      </c>
      <c r="C146" s="601"/>
      <c r="D146" s="178"/>
      <c r="E146" s="179"/>
      <c r="F146" s="178"/>
    </row>
    <row r="147" spans="1:6">
      <c r="A147" s="121"/>
      <c r="B147" s="122"/>
      <c r="C147" s="123"/>
      <c r="D147" s="124"/>
      <c r="E147" s="125"/>
      <c r="F147" s="126"/>
    </row>
    <row r="148" spans="1:6">
      <c r="A148" s="127"/>
      <c r="B148" s="128"/>
      <c r="C148" s="129"/>
      <c r="D148" s="130"/>
      <c r="E148" s="131"/>
      <c r="F148" s="130"/>
    </row>
    <row r="149" spans="1:6" ht="102">
      <c r="A149" s="367" t="s">
        <v>647</v>
      </c>
      <c r="B149" s="128" t="s">
        <v>37</v>
      </c>
      <c r="C149" s="133"/>
      <c r="D149" s="135"/>
      <c r="E149" s="135"/>
      <c r="F149" s="135"/>
    </row>
    <row r="150" spans="1:6">
      <c r="A150" s="180"/>
      <c r="B150" s="128"/>
      <c r="C150" s="133"/>
      <c r="D150" s="135"/>
      <c r="E150" s="135"/>
      <c r="F150" s="135"/>
    </row>
    <row r="151" spans="1:6">
      <c r="A151" s="136"/>
      <c r="B151" s="153" t="s">
        <v>6</v>
      </c>
      <c r="C151" s="166" t="s">
        <v>7</v>
      </c>
      <c r="D151" s="368">
        <v>12</v>
      </c>
      <c r="E151" s="154"/>
      <c r="F151" s="155">
        <f>D151*E151</f>
        <v>0</v>
      </c>
    </row>
    <row r="152" spans="1:6" ht="6" customHeight="1">
      <c r="A152" s="127"/>
      <c r="B152" s="128"/>
      <c r="C152" s="129"/>
      <c r="D152" s="130"/>
      <c r="E152" s="131"/>
      <c r="F152" s="130"/>
    </row>
    <row r="153" spans="1:6">
      <c r="A153" s="136"/>
      <c r="B153" s="153" t="s">
        <v>8</v>
      </c>
      <c r="C153" s="166" t="s">
        <v>7</v>
      </c>
      <c r="D153" s="368">
        <v>12</v>
      </c>
      <c r="E153" s="154"/>
      <c r="F153" s="155">
        <f>D153*E153</f>
        <v>0</v>
      </c>
    </row>
    <row r="154" spans="1:6" ht="7.15" customHeight="1">
      <c r="A154" s="180"/>
      <c r="B154" s="128"/>
      <c r="C154" s="133"/>
      <c r="D154" s="135"/>
      <c r="E154" s="135"/>
      <c r="F154" s="135"/>
    </row>
    <row r="155" spans="1:6">
      <c r="A155" s="136"/>
      <c r="B155" s="153" t="s">
        <v>9</v>
      </c>
      <c r="C155" s="166" t="s">
        <v>10</v>
      </c>
      <c r="D155" s="181"/>
      <c r="E155" s="154"/>
      <c r="F155" s="155">
        <f>SUM(F151+F153)*20%</f>
        <v>0</v>
      </c>
    </row>
    <row r="156" spans="1:6">
      <c r="A156" s="127"/>
      <c r="B156" s="128"/>
      <c r="C156" s="129"/>
      <c r="D156" s="130"/>
      <c r="E156" s="131"/>
      <c r="F156" s="130"/>
    </row>
    <row r="157" spans="1:6">
      <c r="A157" s="127"/>
      <c r="B157" s="128"/>
      <c r="C157" s="129"/>
      <c r="D157" s="130"/>
      <c r="E157" s="131"/>
      <c r="F157" s="130"/>
    </row>
    <row r="158" spans="1:6" ht="13.5" thickBot="1">
      <c r="A158" s="142"/>
      <c r="B158" s="143" t="s">
        <v>11</v>
      </c>
      <c r="C158" s="144"/>
      <c r="D158" s="144"/>
      <c r="E158" s="145"/>
      <c r="F158" s="146">
        <f>SUM(F149:F157)</f>
        <v>0</v>
      </c>
    </row>
    <row r="159" spans="1:6" ht="13.5" thickTop="1">
      <c r="A159" s="173"/>
      <c r="B159" s="174"/>
      <c r="C159" s="175"/>
      <c r="D159" s="175"/>
      <c r="E159" s="176"/>
      <c r="F159" s="175"/>
    </row>
    <row r="160" spans="1:6" ht="17.25" customHeight="1"/>
    <row r="161" spans="1:6" ht="14.25">
      <c r="A161" s="177" t="s">
        <v>51</v>
      </c>
      <c r="B161" s="182" t="s">
        <v>50</v>
      </c>
      <c r="C161" s="163"/>
      <c r="D161" s="164"/>
      <c r="E161" s="165"/>
      <c r="F161" s="164"/>
    </row>
    <row r="162" spans="1:6">
      <c r="A162" s="127"/>
      <c r="B162" s="128"/>
      <c r="C162" s="129"/>
      <c r="D162" s="130"/>
      <c r="E162" s="131"/>
      <c r="F162" s="130"/>
    </row>
    <row r="163" spans="1:6">
      <c r="A163" s="127"/>
      <c r="B163" s="128"/>
      <c r="C163" s="129"/>
      <c r="D163" s="130"/>
      <c r="E163" s="131"/>
      <c r="F163" s="130"/>
    </row>
    <row r="164" spans="1:6" ht="31.5" customHeight="1">
      <c r="A164" s="367" t="s">
        <v>648</v>
      </c>
      <c r="B164" s="128" t="s">
        <v>71</v>
      </c>
      <c r="C164" s="133"/>
      <c r="D164" s="135"/>
      <c r="E164" s="135"/>
      <c r="F164" s="135"/>
    </row>
    <row r="165" spans="1:6" ht="48" customHeight="1">
      <c r="A165" s="132"/>
      <c r="B165" s="128" t="s">
        <v>45</v>
      </c>
      <c r="C165" s="133"/>
      <c r="D165" s="135"/>
      <c r="E165" s="135"/>
      <c r="F165" s="135"/>
    </row>
    <row r="166" spans="1:6">
      <c r="A166" s="132"/>
      <c r="B166" s="128" t="s">
        <v>849</v>
      </c>
      <c r="C166" s="133"/>
      <c r="D166" s="135"/>
      <c r="E166" s="135"/>
      <c r="F166" s="135"/>
    </row>
    <row r="167" spans="1:6">
      <c r="A167" s="132"/>
      <c r="B167" s="128"/>
      <c r="C167" s="133"/>
      <c r="D167" s="135"/>
      <c r="E167" s="135"/>
      <c r="F167" s="135"/>
    </row>
    <row r="168" spans="1:6">
      <c r="A168" s="127"/>
      <c r="B168" s="104" t="s">
        <v>63</v>
      </c>
      <c r="C168" s="183"/>
      <c r="D168" s="183"/>
      <c r="E168" s="183"/>
      <c r="F168" s="155">
        <f>SUM(F7:F160)*5%*0.5</f>
        <v>0</v>
      </c>
    </row>
    <row r="169" spans="1:6">
      <c r="A169" s="127"/>
      <c r="B169" s="128"/>
      <c r="C169" s="129"/>
      <c r="D169" s="130"/>
      <c r="E169" s="131"/>
      <c r="F169" s="130"/>
    </row>
    <row r="170" spans="1:6" ht="13.5" thickBot="1">
      <c r="A170" s="142"/>
      <c r="B170" s="143" t="s">
        <v>64</v>
      </c>
      <c r="C170" s="144"/>
      <c r="D170" s="144"/>
      <c r="E170" s="145"/>
      <c r="F170" s="146">
        <f>SUM(F168:F169)</f>
        <v>0</v>
      </c>
    </row>
    <row r="171" spans="1:6" ht="14.25" thickTop="1" thickBot="1">
      <c r="A171" s="184"/>
      <c r="B171" s="185"/>
      <c r="C171" s="186"/>
      <c r="D171" s="187"/>
      <c r="E171" s="188"/>
      <c r="F171" s="187"/>
    </row>
    <row r="172" spans="1:6" s="111" customFormat="1" ht="23.45" customHeight="1" thickBot="1">
      <c r="A172" s="190"/>
      <c r="B172" s="191" t="s">
        <v>503</v>
      </c>
      <c r="C172" s="192"/>
      <c r="D172" s="192"/>
      <c r="E172" s="193"/>
      <c r="F172" s="194">
        <f>SUM(F7:F171)*0.5</f>
        <v>0</v>
      </c>
    </row>
    <row r="173" spans="1:6">
      <c r="A173" s="173"/>
      <c r="B173" s="174"/>
      <c r="C173" s="175"/>
      <c r="D173" s="175"/>
      <c r="E173" s="176"/>
      <c r="F173" s="175"/>
    </row>
    <row r="174" spans="1:6">
      <c r="A174" s="180"/>
      <c r="B174" s="128"/>
      <c r="C174" s="133"/>
      <c r="D174" s="135"/>
      <c r="E174" s="135"/>
      <c r="F174" s="135"/>
    </row>
    <row r="175" spans="1:6">
      <c r="A175" s="173"/>
      <c r="B175" s="174"/>
      <c r="C175" s="175"/>
      <c r="D175" s="175"/>
      <c r="E175" s="176"/>
      <c r="F175" s="175"/>
    </row>
    <row r="176" spans="1:6">
      <c r="A176" s="173"/>
      <c r="B176" s="174"/>
      <c r="C176" s="175"/>
      <c r="D176" s="175"/>
      <c r="E176" s="176"/>
      <c r="F176" s="175"/>
    </row>
  </sheetData>
  <mergeCells count="4">
    <mergeCell ref="B7:C7"/>
    <mergeCell ref="B48:C48"/>
    <mergeCell ref="B116:C116"/>
    <mergeCell ref="B146:C146"/>
  </mergeCells>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8" manualBreakCount="8">
    <brk id="22" max="5" man="1"/>
    <brk id="46" max="5" man="1"/>
    <brk id="69" max="5" man="1"/>
    <brk id="98" max="5" man="1"/>
    <brk id="113" max="16383" man="1"/>
    <brk id="143" max="5" man="1"/>
    <brk id="159" max="7" man="1"/>
    <brk id="1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C333-B1D6-4D3E-9836-77FE93CBD037}">
  <sheetPr>
    <tabColor rgb="FFFA9884"/>
  </sheetPr>
  <dimension ref="A1:F177"/>
  <sheetViews>
    <sheetView view="pageBreakPreview" topLeftCell="A154" zoomScaleNormal="100" zoomScaleSheetLayoutView="100" workbookViewId="0">
      <selection activeCell="E11" sqref="E11:E177"/>
    </sheetView>
  </sheetViews>
  <sheetFormatPr defaultColWidth="9.140625" defaultRowHeight="12.75"/>
  <cols>
    <col min="1" max="1" width="8.7109375" style="147" customWidth="1"/>
    <col min="2" max="2" width="42" style="147" customWidth="1"/>
    <col min="3" max="3" width="6.28515625" style="147" customWidth="1"/>
    <col min="4" max="4" width="10.28515625" style="147" customWidth="1"/>
    <col min="5" max="5" width="8.42578125" style="147" bestFit="1" customWidth="1"/>
    <col min="6" max="6" width="12.85546875" style="147" customWidth="1"/>
    <col min="7" max="16384" width="9.140625" style="115"/>
  </cols>
  <sheetData>
    <row r="1" spans="1:6" s="110" customFormat="1" ht="12">
      <c r="A1" s="240" t="s">
        <v>20</v>
      </c>
      <c r="B1" s="241" t="s">
        <v>25</v>
      </c>
      <c r="C1" s="242" t="s">
        <v>21</v>
      </c>
      <c r="D1" s="241" t="s">
        <v>22</v>
      </c>
      <c r="E1" s="241" t="s">
        <v>23</v>
      </c>
      <c r="F1" s="243" t="s">
        <v>24</v>
      </c>
    </row>
    <row r="3" spans="1:6" s="111" customFormat="1" ht="19.899999999999999" customHeight="1" thickBot="1">
      <c r="A3" s="255" t="s">
        <v>668</v>
      </c>
      <c r="B3" s="112" t="s">
        <v>0</v>
      </c>
      <c r="C3" s="113"/>
      <c r="D3" s="113"/>
      <c r="E3" s="114"/>
      <c r="F3" s="114"/>
    </row>
    <row r="5" spans="1:6">
      <c r="A5" s="255" t="s">
        <v>668</v>
      </c>
      <c r="B5" s="390" t="s">
        <v>141</v>
      </c>
    </row>
    <row r="7" spans="1:6">
      <c r="A7" s="244" t="s">
        <v>27</v>
      </c>
      <c r="B7" s="602" t="s">
        <v>52</v>
      </c>
      <c r="C7" s="602"/>
      <c r="D7" s="246"/>
      <c r="E7" s="247"/>
      <c r="F7" s="246"/>
    </row>
    <row r="8" spans="1:6">
      <c r="A8" s="121"/>
      <c r="B8" s="122"/>
      <c r="C8" s="123"/>
      <c r="D8" s="124"/>
      <c r="E8" s="125"/>
      <c r="F8" s="126"/>
    </row>
    <row r="9" spans="1:6">
      <c r="A9" s="121"/>
      <c r="B9" s="122" t="s">
        <v>147</v>
      </c>
      <c r="C9" s="123"/>
      <c r="D9" s="124"/>
      <c r="E9" s="125"/>
      <c r="F9" s="126"/>
    </row>
    <row r="10" spans="1:6" ht="93.75" customHeight="1">
      <c r="A10" s="121"/>
      <c r="B10" s="122" t="s">
        <v>148</v>
      </c>
      <c r="C10" s="123"/>
      <c r="D10" s="124"/>
      <c r="E10" s="125"/>
      <c r="F10" s="126"/>
    </row>
    <row r="11" spans="1:6" ht="100.5" customHeight="1">
      <c r="A11" s="121"/>
      <c r="B11" s="381" t="s">
        <v>149</v>
      </c>
      <c r="C11" s="123"/>
      <c r="D11" s="124"/>
      <c r="E11" s="125"/>
      <c r="F11" s="126"/>
    </row>
    <row r="12" spans="1:6">
      <c r="A12" s="121"/>
      <c r="B12" s="122"/>
      <c r="C12" s="123"/>
      <c r="D12" s="124"/>
      <c r="E12" s="125"/>
      <c r="F12" s="126"/>
    </row>
    <row r="13" spans="1:6">
      <c r="A13" s="121"/>
      <c r="B13" s="122"/>
      <c r="C13" s="123"/>
      <c r="D13" s="124"/>
      <c r="E13" s="125"/>
      <c r="F13" s="126"/>
    </row>
    <row r="14" spans="1:6" ht="150" customHeight="1">
      <c r="A14" s="367" t="s">
        <v>627</v>
      </c>
      <c r="B14" s="128" t="s">
        <v>150</v>
      </c>
      <c r="C14" s="133"/>
      <c r="D14" s="135"/>
      <c r="E14" s="135"/>
      <c r="F14" s="135"/>
    </row>
    <row r="15" spans="1:6">
      <c r="A15" s="132"/>
      <c r="B15" s="128" t="s">
        <v>649</v>
      </c>
      <c r="C15" s="133"/>
      <c r="D15" s="135"/>
      <c r="E15" s="135"/>
      <c r="F15" s="135"/>
    </row>
    <row r="16" spans="1:6" ht="28.5" customHeight="1">
      <c r="A16" s="132"/>
      <c r="B16" s="380" t="s">
        <v>172</v>
      </c>
      <c r="C16" s="133"/>
      <c r="D16" s="135"/>
      <c r="E16" s="135"/>
      <c r="F16" s="135"/>
    </row>
    <row r="17" spans="1:6" ht="38.25">
      <c r="A17" s="132"/>
      <c r="B17" s="128" t="s">
        <v>97</v>
      </c>
      <c r="C17" s="133"/>
      <c r="D17" s="135"/>
      <c r="E17" s="135"/>
      <c r="F17" s="135"/>
    </row>
    <row r="18" spans="1:6" ht="14.45" customHeight="1">
      <c r="A18" s="132"/>
      <c r="B18" s="128"/>
      <c r="C18" s="133"/>
      <c r="D18" s="135"/>
      <c r="E18" s="135"/>
      <c r="F18" s="135"/>
    </row>
    <row r="19" spans="1:6" s="111" customFormat="1" ht="15">
      <c r="A19" s="322"/>
      <c r="B19" s="385" t="s">
        <v>151</v>
      </c>
      <c r="C19" s="324" t="s">
        <v>81</v>
      </c>
      <c r="D19" s="368">
        <v>0</v>
      </c>
      <c r="E19" s="346"/>
      <c r="F19" s="325">
        <f>D19*E19</f>
        <v>0</v>
      </c>
    </row>
    <row r="20" spans="1:6">
      <c r="A20" s="136"/>
      <c r="B20" s="248"/>
      <c r="C20" s="129"/>
      <c r="D20" s="172"/>
      <c r="E20" s="131"/>
      <c r="F20" s="249"/>
    </row>
    <row r="21" spans="1:6">
      <c r="A21" s="127"/>
      <c r="B21" s="128"/>
      <c r="C21" s="129"/>
      <c r="D21" s="130"/>
      <c r="E21" s="131"/>
      <c r="F21" s="130"/>
    </row>
    <row r="22" spans="1:6" ht="138" customHeight="1">
      <c r="A22" s="367" t="s">
        <v>628</v>
      </c>
      <c r="B22" s="128" t="s">
        <v>98</v>
      </c>
      <c r="C22" s="133"/>
      <c r="D22" s="135"/>
      <c r="E22" s="135"/>
      <c r="F22" s="135"/>
    </row>
    <row r="23" spans="1:6" ht="54" customHeight="1">
      <c r="A23" s="132"/>
      <c r="B23" s="128" t="s">
        <v>96</v>
      </c>
      <c r="C23" s="133"/>
      <c r="D23" s="135"/>
      <c r="E23" s="135"/>
      <c r="F23" s="135"/>
    </row>
    <row r="24" spans="1:6" ht="42" customHeight="1">
      <c r="A24" s="132"/>
      <c r="B24" s="128" t="s">
        <v>97</v>
      </c>
      <c r="C24" s="133"/>
      <c r="D24" s="135"/>
      <c r="E24" s="135"/>
      <c r="F24" s="135"/>
    </row>
    <row r="25" spans="1:6">
      <c r="A25" s="132"/>
      <c r="B25" s="128"/>
      <c r="C25" s="133"/>
      <c r="D25" s="135"/>
      <c r="E25" s="135"/>
      <c r="F25" s="135"/>
    </row>
    <row r="26" spans="1:6" ht="14.25">
      <c r="A26" s="136"/>
      <c r="B26" s="250" t="s">
        <v>99</v>
      </c>
      <c r="C26" s="251" t="s">
        <v>73</v>
      </c>
      <c r="D26" s="140"/>
      <c r="E26" s="252"/>
      <c r="F26" s="141">
        <f>D26*E26</f>
        <v>0</v>
      </c>
    </row>
    <row r="27" spans="1:6">
      <c r="A27" s="127"/>
      <c r="B27" s="128"/>
      <c r="C27" s="129"/>
      <c r="D27" s="130"/>
      <c r="E27" s="131"/>
      <c r="F27" s="130"/>
    </row>
    <row r="28" spans="1:6">
      <c r="A28" s="121"/>
      <c r="B28" s="122"/>
      <c r="C28" s="123"/>
      <c r="D28" s="124"/>
      <c r="E28" s="125"/>
      <c r="F28" s="126"/>
    </row>
    <row r="29" spans="1:6" ht="45.75" customHeight="1">
      <c r="A29" s="367" t="s">
        <v>629</v>
      </c>
      <c r="B29" s="128" t="s">
        <v>80</v>
      </c>
      <c r="C29" s="133"/>
      <c r="D29" s="135"/>
      <c r="E29" s="135"/>
      <c r="F29" s="135"/>
    </row>
    <row r="30" spans="1:6" ht="14.45" customHeight="1">
      <c r="A30" s="132"/>
      <c r="B30" s="128" t="s">
        <v>649</v>
      </c>
      <c r="C30" s="133"/>
      <c r="D30" s="135"/>
      <c r="E30" s="135"/>
      <c r="F30" s="135"/>
    </row>
    <row r="31" spans="1:6" ht="14.45" customHeight="1">
      <c r="A31" s="132"/>
      <c r="B31" s="128"/>
      <c r="C31" s="133"/>
      <c r="D31" s="135"/>
      <c r="E31" s="135"/>
      <c r="F31" s="135"/>
    </row>
    <row r="32" spans="1:6" s="111" customFormat="1" ht="15">
      <c r="A32" s="322"/>
      <c r="B32" s="385" t="s">
        <v>79</v>
      </c>
      <c r="C32" s="324" t="s">
        <v>85</v>
      </c>
      <c r="D32" s="368">
        <v>228.4</v>
      </c>
      <c r="E32" s="346"/>
      <c r="F32" s="325">
        <f>D32*E32</f>
        <v>0</v>
      </c>
    </row>
    <row r="33" spans="1:6">
      <c r="A33" s="121"/>
      <c r="B33" s="122"/>
      <c r="C33" s="123"/>
      <c r="D33" s="124"/>
      <c r="E33" s="125"/>
      <c r="F33" s="126"/>
    </row>
    <row r="34" spans="1:6">
      <c r="A34" s="121"/>
      <c r="B34" s="122"/>
      <c r="C34" s="123"/>
      <c r="D34" s="124"/>
      <c r="E34" s="125"/>
      <c r="F34" s="126"/>
    </row>
    <row r="35" spans="1:6" ht="45" customHeight="1">
      <c r="A35" s="367" t="s">
        <v>630</v>
      </c>
      <c r="B35" s="128" t="s">
        <v>93</v>
      </c>
      <c r="C35" s="133"/>
      <c r="D35" s="135"/>
      <c r="E35" s="135"/>
      <c r="F35" s="135"/>
    </row>
    <row r="36" spans="1:6">
      <c r="A36" s="132"/>
      <c r="B36" s="128"/>
      <c r="C36" s="133"/>
      <c r="D36" s="135"/>
      <c r="E36" s="135"/>
      <c r="F36" s="135"/>
    </row>
    <row r="37" spans="1:6" ht="14.45" customHeight="1">
      <c r="A37" s="132"/>
      <c r="B37" s="128" t="s">
        <v>649</v>
      </c>
      <c r="C37" s="133"/>
      <c r="D37" s="135"/>
      <c r="E37" s="135"/>
      <c r="F37" s="135"/>
    </row>
    <row r="38" spans="1:6" hidden="1">
      <c r="A38" s="132"/>
      <c r="B38" s="128"/>
      <c r="C38" s="133"/>
      <c r="D38" s="135"/>
      <c r="E38" s="135"/>
      <c r="F38" s="135"/>
    </row>
    <row r="39" spans="1:6" ht="14.45" customHeight="1">
      <c r="A39" s="132"/>
      <c r="B39" s="128"/>
      <c r="C39" s="133"/>
      <c r="D39" s="135"/>
      <c r="E39" s="135"/>
      <c r="F39" s="135"/>
    </row>
    <row r="40" spans="1:6" s="111" customFormat="1" ht="15">
      <c r="A40" s="322"/>
      <c r="B40" s="385" t="s">
        <v>92</v>
      </c>
      <c r="C40" s="324" t="s">
        <v>85</v>
      </c>
      <c r="D40" s="368">
        <v>228.4</v>
      </c>
      <c r="E40" s="346"/>
      <c r="F40" s="325">
        <f>D40*E40</f>
        <v>0</v>
      </c>
    </row>
    <row r="41" spans="1:6">
      <c r="A41" s="121"/>
      <c r="B41" s="122"/>
      <c r="C41" s="123"/>
      <c r="D41" s="124"/>
      <c r="E41" s="125"/>
      <c r="F41" s="126"/>
    </row>
    <row r="42" spans="1:6">
      <c r="A42" s="121"/>
      <c r="B42" s="122"/>
      <c r="C42" s="123"/>
      <c r="D42" s="124"/>
      <c r="E42" s="125"/>
      <c r="F42" s="126"/>
    </row>
    <row r="43" spans="1:6" ht="153">
      <c r="A43" s="367" t="s">
        <v>631</v>
      </c>
      <c r="B43" s="128" t="s">
        <v>152</v>
      </c>
      <c r="C43" s="133"/>
      <c r="D43" s="135"/>
      <c r="E43" s="135"/>
      <c r="F43" s="135"/>
    </row>
    <row r="44" spans="1:6" ht="14.45" customHeight="1">
      <c r="A44" s="132"/>
      <c r="B44" s="128" t="s">
        <v>649</v>
      </c>
      <c r="C44" s="133"/>
      <c r="D44" s="135"/>
      <c r="E44" s="135"/>
      <c r="F44" s="135"/>
    </row>
    <row r="45" spans="1:6" hidden="1">
      <c r="A45" s="132"/>
      <c r="B45" s="128"/>
      <c r="C45" s="133"/>
      <c r="D45" s="135"/>
      <c r="E45" s="135"/>
      <c r="F45" s="135"/>
    </row>
    <row r="46" spans="1:6" ht="14.45" customHeight="1">
      <c r="A46" s="132"/>
      <c r="B46" s="128"/>
      <c r="C46" s="133"/>
      <c r="D46" s="135"/>
      <c r="E46" s="135"/>
      <c r="F46" s="135"/>
    </row>
    <row r="47" spans="1:6" s="111" customFormat="1" ht="15">
      <c r="A47" s="322"/>
      <c r="B47" s="385" t="s">
        <v>77</v>
      </c>
      <c r="C47" s="324" t="s">
        <v>81</v>
      </c>
      <c r="D47" s="368">
        <v>90.9</v>
      </c>
      <c r="E47" s="346"/>
      <c r="F47" s="325">
        <f>D47*E47</f>
        <v>0</v>
      </c>
    </row>
    <row r="48" spans="1:6">
      <c r="A48" s="127"/>
      <c r="B48" s="128"/>
      <c r="C48" s="129"/>
      <c r="D48" s="130"/>
      <c r="E48" s="131"/>
      <c r="F48" s="130"/>
    </row>
    <row r="49" spans="1:6">
      <c r="A49" s="121"/>
      <c r="B49" s="122"/>
      <c r="C49" s="123"/>
      <c r="D49" s="124"/>
      <c r="E49" s="125"/>
      <c r="F49" s="126"/>
    </row>
    <row r="50" spans="1:6" ht="155.25" customHeight="1">
      <c r="A50" s="367" t="s">
        <v>640</v>
      </c>
      <c r="B50" s="128" t="s">
        <v>153</v>
      </c>
      <c r="C50" s="133"/>
      <c r="D50" s="135"/>
      <c r="E50" s="135"/>
      <c r="F50" s="135"/>
    </row>
    <row r="51" spans="1:6" ht="14.45" customHeight="1">
      <c r="A51" s="132"/>
      <c r="B51" s="128" t="s">
        <v>649</v>
      </c>
      <c r="C51" s="133"/>
      <c r="D51" s="135"/>
      <c r="E51" s="135"/>
      <c r="F51" s="135"/>
    </row>
    <row r="52" spans="1:6" ht="14.45" customHeight="1">
      <c r="A52" s="132"/>
      <c r="B52" s="128"/>
      <c r="C52" s="133"/>
      <c r="D52" s="135"/>
      <c r="E52" s="135"/>
      <c r="F52" s="135"/>
    </row>
    <row r="53" spans="1:6" s="111" customFormat="1" ht="15">
      <c r="A53" s="322"/>
      <c r="B53" s="385" t="s">
        <v>78</v>
      </c>
      <c r="C53" s="324" t="s">
        <v>81</v>
      </c>
      <c r="D53" s="368">
        <v>44.4</v>
      </c>
      <c r="E53" s="346"/>
      <c r="F53" s="325">
        <f>D53*E53</f>
        <v>0</v>
      </c>
    </row>
    <row r="54" spans="1:6">
      <c r="A54" s="127"/>
      <c r="B54" s="128"/>
      <c r="C54" s="129"/>
      <c r="D54" s="130"/>
      <c r="E54" s="131"/>
      <c r="F54" s="130"/>
    </row>
    <row r="55" spans="1:6">
      <c r="A55" s="121"/>
      <c r="B55" s="122"/>
      <c r="C55" s="123"/>
      <c r="D55" s="124"/>
      <c r="E55" s="125"/>
      <c r="F55" s="126"/>
    </row>
    <row r="56" spans="1:6" ht="13.5" thickBot="1">
      <c r="A56" s="142"/>
      <c r="B56" s="143" t="s">
        <v>53</v>
      </c>
      <c r="C56" s="144"/>
      <c r="D56" s="144"/>
      <c r="E56" s="145"/>
      <c r="F56" s="146">
        <f>SUM(F14:F55)</f>
        <v>0</v>
      </c>
    </row>
    <row r="57" spans="1:6" ht="13.5" thickTop="1">
      <c r="A57" s="127"/>
      <c r="B57" s="128"/>
      <c r="C57" s="129"/>
      <c r="D57" s="130"/>
      <c r="E57" s="131"/>
      <c r="F57" s="130"/>
    </row>
    <row r="60" spans="1:6">
      <c r="A60" s="244" t="s">
        <v>88</v>
      </c>
      <c r="B60" s="602" t="s">
        <v>48</v>
      </c>
      <c r="C60" s="602"/>
      <c r="D60" s="246"/>
      <c r="E60" s="247"/>
      <c r="F60" s="246"/>
    </row>
    <row r="61" spans="1:6">
      <c r="A61" s="121"/>
      <c r="B61" s="122"/>
      <c r="C61" s="123"/>
      <c r="D61" s="124"/>
      <c r="E61" s="125"/>
      <c r="F61" s="126"/>
    </row>
    <row r="62" spans="1:6">
      <c r="A62" s="121"/>
      <c r="B62" s="122"/>
      <c r="C62" s="123"/>
      <c r="D62" s="124"/>
      <c r="E62" s="125"/>
      <c r="F62" s="126"/>
    </row>
    <row r="63" spans="1:6" ht="100.5" customHeight="1">
      <c r="A63" s="121"/>
      <c r="B63" s="391" t="s">
        <v>149</v>
      </c>
      <c r="C63" s="123"/>
      <c r="D63" s="124"/>
      <c r="E63" s="125"/>
      <c r="F63" s="126"/>
    </row>
    <row r="64" spans="1:6" ht="100.5" customHeight="1">
      <c r="A64" s="121"/>
      <c r="B64" s="381" t="s">
        <v>154</v>
      </c>
      <c r="C64" s="123"/>
      <c r="D64" s="124"/>
      <c r="E64" s="125"/>
      <c r="F64" s="126"/>
    </row>
    <row r="65" spans="1:6" ht="100.5" customHeight="1">
      <c r="A65" s="121"/>
      <c r="B65" s="381" t="s">
        <v>155</v>
      </c>
      <c r="C65" s="123"/>
      <c r="D65" s="124"/>
      <c r="E65" s="125"/>
      <c r="F65" s="126"/>
    </row>
    <row r="66" spans="1:6">
      <c r="A66" s="121"/>
      <c r="B66" s="122"/>
      <c r="C66" s="123"/>
      <c r="D66" s="124"/>
      <c r="E66" s="125"/>
      <c r="F66" s="126"/>
    </row>
    <row r="67" spans="1:6">
      <c r="A67" s="121"/>
      <c r="B67" s="122"/>
      <c r="C67" s="123"/>
      <c r="D67" s="124"/>
      <c r="E67" s="125"/>
      <c r="F67" s="126"/>
    </row>
    <row r="68" spans="1:6" ht="66.75">
      <c r="A68" s="367" t="s">
        <v>632</v>
      </c>
      <c r="B68" s="128" t="s">
        <v>156</v>
      </c>
      <c r="C68" s="133"/>
      <c r="D68" s="135"/>
      <c r="E68" s="135"/>
      <c r="F68" s="135"/>
    </row>
    <row r="69" spans="1:6" ht="14.45" customHeight="1">
      <c r="A69" s="132"/>
      <c r="B69" s="128" t="s">
        <v>649</v>
      </c>
      <c r="C69" s="133"/>
      <c r="D69" s="135"/>
      <c r="E69" s="135"/>
      <c r="F69" s="135"/>
    </row>
    <row r="70" spans="1:6" hidden="1">
      <c r="A70" s="132"/>
      <c r="B70" s="128"/>
      <c r="C70" s="133"/>
      <c r="D70" s="135"/>
      <c r="E70" s="135"/>
      <c r="F70" s="135"/>
    </row>
    <row r="71" spans="1:6" ht="14.45" customHeight="1">
      <c r="A71" s="132"/>
      <c r="B71" s="128"/>
      <c r="C71" s="133"/>
      <c r="D71" s="135"/>
      <c r="E71" s="135"/>
      <c r="F71" s="135"/>
    </row>
    <row r="72" spans="1:6" s="111" customFormat="1" ht="15">
      <c r="A72" s="322"/>
      <c r="B72" s="385" t="s">
        <v>189</v>
      </c>
      <c r="C72" s="324" t="s">
        <v>81</v>
      </c>
      <c r="D72" s="368">
        <v>221.7</v>
      </c>
      <c r="E72" s="346"/>
      <c r="F72" s="325">
        <f>D72*E72</f>
        <v>0</v>
      </c>
    </row>
    <row r="73" spans="1:6">
      <c r="A73" s="127"/>
      <c r="B73" s="128"/>
      <c r="C73" s="129"/>
      <c r="D73" s="130"/>
      <c r="E73" s="131"/>
      <c r="F73" s="130"/>
    </row>
    <row r="74" spans="1:6">
      <c r="A74" s="121"/>
      <c r="B74" s="122"/>
      <c r="C74" s="123"/>
      <c r="D74" s="124"/>
      <c r="E74" s="125"/>
      <c r="F74" s="126"/>
    </row>
    <row r="75" spans="1:6" ht="58.5" customHeight="1">
      <c r="A75" s="367" t="s">
        <v>633</v>
      </c>
      <c r="B75" s="128" t="s">
        <v>187</v>
      </c>
      <c r="C75" s="133"/>
      <c r="D75" s="135"/>
      <c r="E75" s="135"/>
      <c r="F75" s="135"/>
    </row>
    <row r="76" spans="1:6" ht="14.45" customHeight="1">
      <c r="A76" s="132"/>
      <c r="B76" s="128" t="s">
        <v>649</v>
      </c>
      <c r="C76" s="133"/>
      <c r="D76" s="135"/>
      <c r="E76" s="135"/>
      <c r="F76" s="135"/>
    </row>
    <row r="77" spans="1:6" hidden="1">
      <c r="A77" s="132"/>
      <c r="B77" s="128"/>
      <c r="C77" s="133"/>
      <c r="D77" s="135"/>
      <c r="E77" s="135"/>
      <c r="F77" s="135"/>
    </row>
    <row r="78" spans="1:6" ht="14.45" customHeight="1">
      <c r="A78" s="132"/>
      <c r="B78" s="128"/>
      <c r="C78" s="133"/>
      <c r="D78" s="135"/>
      <c r="E78" s="135"/>
      <c r="F78" s="135"/>
    </row>
    <row r="79" spans="1:6" s="111" customFormat="1" ht="15">
      <c r="A79" s="322"/>
      <c r="B79" s="385" t="s">
        <v>188</v>
      </c>
      <c r="C79" s="324" t="s">
        <v>81</v>
      </c>
      <c r="D79" s="368">
        <v>221.7</v>
      </c>
      <c r="E79" s="346"/>
      <c r="F79" s="325">
        <f>D79*E79</f>
        <v>0</v>
      </c>
    </row>
    <row r="80" spans="1:6">
      <c r="A80" s="127"/>
      <c r="B80" s="128"/>
      <c r="C80" s="129"/>
      <c r="D80" s="130"/>
      <c r="E80" s="131"/>
      <c r="F80" s="130"/>
    </row>
    <row r="81" spans="1:6">
      <c r="A81" s="127"/>
      <c r="B81" s="128"/>
      <c r="C81" s="129"/>
      <c r="D81" s="130"/>
      <c r="E81" s="131"/>
      <c r="F81" s="130"/>
    </row>
    <row r="82" spans="1:6" ht="78">
      <c r="A82" s="367" t="s">
        <v>634</v>
      </c>
      <c r="B82" s="128" t="s">
        <v>75</v>
      </c>
      <c r="C82" s="133"/>
      <c r="D82" s="135"/>
      <c r="E82" s="135"/>
      <c r="F82" s="135"/>
    </row>
    <row r="83" spans="1:6" ht="38.25">
      <c r="A83" s="367"/>
      <c r="B83" s="128" t="s">
        <v>97</v>
      </c>
      <c r="C83" s="133"/>
      <c r="D83" s="135"/>
      <c r="E83" s="135"/>
      <c r="F83" s="135"/>
    </row>
    <row r="84" spans="1:6" ht="13.5">
      <c r="A84" s="367"/>
      <c r="B84" s="128"/>
      <c r="C84" s="133"/>
      <c r="D84" s="135"/>
      <c r="E84" s="135"/>
      <c r="F84" s="135"/>
    </row>
    <row r="85" spans="1:6" ht="14.45" customHeight="1">
      <c r="A85" s="132"/>
      <c r="B85" s="89" t="s">
        <v>650</v>
      </c>
      <c r="C85" s="133"/>
      <c r="D85" s="135"/>
      <c r="E85" s="135"/>
      <c r="F85" s="135"/>
    </row>
    <row r="86" spans="1:6" ht="14.45" customHeight="1">
      <c r="A86" s="132"/>
      <c r="B86" s="128"/>
      <c r="C86" s="133"/>
      <c r="D86" s="135"/>
      <c r="E86" s="135"/>
      <c r="F86" s="135"/>
    </row>
    <row r="87" spans="1:6" ht="14.25">
      <c r="A87" s="136"/>
      <c r="B87" s="248" t="s">
        <v>76</v>
      </c>
      <c r="C87" s="129" t="s">
        <v>73</v>
      </c>
      <c r="D87" s="172"/>
      <c r="E87" s="131"/>
      <c r="F87" s="249">
        <f>D87*E87</f>
        <v>0</v>
      </c>
    </row>
    <row r="88" spans="1:6">
      <c r="A88" s="127"/>
      <c r="B88" s="128"/>
      <c r="C88" s="129"/>
      <c r="D88" s="130"/>
      <c r="E88" s="131"/>
      <c r="F88" s="130"/>
    </row>
    <row r="89" spans="1:6">
      <c r="A89" s="127"/>
      <c r="B89" s="128"/>
      <c r="C89" s="129"/>
      <c r="D89" s="130"/>
      <c r="E89" s="131"/>
      <c r="F89" s="130"/>
    </row>
    <row r="90" spans="1:6" ht="89.25">
      <c r="A90" s="367" t="s">
        <v>635</v>
      </c>
      <c r="B90" s="128" t="s">
        <v>190</v>
      </c>
      <c r="C90" s="133"/>
      <c r="D90" s="135"/>
      <c r="E90" s="135"/>
      <c r="F90" s="135"/>
    </row>
    <row r="91" spans="1:6" ht="37.5" customHeight="1">
      <c r="A91" s="132"/>
      <c r="B91" s="128" t="s">
        <v>157</v>
      </c>
      <c r="C91" s="133"/>
      <c r="D91" s="135"/>
      <c r="E91" s="135"/>
      <c r="F91" s="135"/>
    </row>
    <row r="92" spans="1:6" ht="14.45" customHeight="1">
      <c r="A92" s="132"/>
      <c r="B92" s="128" t="s">
        <v>82</v>
      </c>
      <c r="C92" s="133"/>
      <c r="D92" s="135"/>
      <c r="E92" s="135"/>
      <c r="F92" s="135"/>
    </row>
    <row r="93" spans="1:6" ht="14.45" customHeight="1">
      <c r="A93" s="132"/>
      <c r="B93" s="380" t="s">
        <v>83</v>
      </c>
      <c r="C93" s="133"/>
      <c r="D93" s="135"/>
      <c r="E93" s="135"/>
      <c r="F93" s="135"/>
    </row>
    <row r="94" spans="1:6" ht="14.45" customHeight="1">
      <c r="A94" s="132"/>
      <c r="B94" s="128" t="s">
        <v>158</v>
      </c>
      <c r="C94" s="133"/>
      <c r="D94" s="135"/>
      <c r="E94" s="135"/>
      <c r="F94" s="135"/>
    </row>
    <row r="95" spans="1:6" ht="14.45" customHeight="1">
      <c r="A95" s="132"/>
      <c r="B95" s="128" t="s">
        <v>649</v>
      </c>
      <c r="C95" s="133"/>
      <c r="D95" s="135"/>
      <c r="E95" s="135"/>
      <c r="F95" s="135"/>
    </row>
    <row r="96" spans="1:6" ht="38.25">
      <c r="A96" s="132"/>
      <c r="B96" s="128" t="s">
        <v>159</v>
      </c>
      <c r="C96" s="133"/>
      <c r="D96" s="135"/>
      <c r="E96" s="135"/>
      <c r="F96" s="135"/>
    </row>
    <row r="97" spans="1:6" ht="14.45" customHeight="1">
      <c r="A97" s="132"/>
      <c r="B97" s="128"/>
      <c r="C97" s="133"/>
      <c r="D97" s="135"/>
      <c r="E97" s="135"/>
      <c r="F97" s="135"/>
    </row>
    <row r="98" spans="1:6" s="111" customFormat="1" ht="15">
      <c r="A98" s="322"/>
      <c r="B98" s="385" t="s">
        <v>191</v>
      </c>
      <c r="C98" s="324" t="s">
        <v>81</v>
      </c>
      <c r="D98" s="368">
        <v>49.4</v>
      </c>
      <c r="E98" s="346"/>
      <c r="F98" s="325">
        <f>D98*E98</f>
        <v>0</v>
      </c>
    </row>
    <row r="99" spans="1:6" ht="14.45" customHeight="1">
      <c r="A99" s="132"/>
      <c r="B99" s="128"/>
      <c r="C99" s="133"/>
      <c r="D99" s="135"/>
      <c r="E99" s="135"/>
      <c r="F99" s="135"/>
    </row>
    <row r="100" spans="1:6" s="111" customFormat="1" ht="15">
      <c r="A100" s="322"/>
      <c r="B100" s="385" t="s">
        <v>192</v>
      </c>
      <c r="C100" s="324" t="s">
        <v>85</v>
      </c>
      <c r="D100" s="368">
        <v>221.7</v>
      </c>
      <c r="E100" s="346"/>
      <c r="F100" s="325">
        <f>D100*E100</f>
        <v>0</v>
      </c>
    </row>
    <row r="101" spans="1:6">
      <c r="A101" s="127"/>
      <c r="B101" s="128"/>
      <c r="C101" s="129"/>
      <c r="D101" s="130"/>
      <c r="E101" s="131"/>
      <c r="F101" s="130"/>
    </row>
    <row r="102" spans="1:6">
      <c r="A102" s="121"/>
      <c r="B102" s="122"/>
      <c r="C102" s="123"/>
      <c r="D102" s="124"/>
      <c r="E102" s="125"/>
      <c r="F102" s="126"/>
    </row>
    <row r="103" spans="1:6" ht="52.5">
      <c r="A103" s="367" t="s">
        <v>636</v>
      </c>
      <c r="B103" s="128" t="s">
        <v>160</v>
      </c>
      <c r="C103" s="133"/>
      <c r="D103" s="135"/>
      <c r="E103" s="135"/>
      <c r="F103" s="135"/>
    </row>
    <row r="104" spans="1:6" ht="14.45" customHeight="1">
      <c r="A104" s="132"/>
      <c r="B104" s="128" t="s">
        <v>649</v>
      </c>
      <c r="C104" s="133"/>
      <c r="D104" s="135"/>
      <c r="E104" s="135"/>
      <c r="F104" s="135"/>
    </row>
    <row r="105" spans="1:6" hidden="1">
      <c r="A105" s="132"/>
      <c r="B105" s="128"/>
      <c r="C105" s="133"/>
      <c r="D105" s="135"/>
      <c r="E105" s="135"/>
      <c r="F105" s="135"/>
    </row>
    <row r="106" spans="1:6" ht="14.45" customHeight="1">
      <c r="A106" s="132"/>
      <c r="B106" s="128"/>
      <c r="C106" s="133"/>
      <c r="D106" s="135"/>
      <c r="E106" s="135"/>
      <c r="F106" s="135"/>
    </row>
    <row r="107" spans="1:6" s="111" customFormat="1" ht="15">
      <c r="A107" s="322"/>
      <c r="B107" s="385" t="s">
        <v>161</v>
      </c>
      <c r="C107" s="324" t="s">
        <v>87</v>
      </c>
      <c r="D107" s="368">
        <v>11.4</v>
      </c>
      <c r="E107" s="346"/>
      <c r="F107" s="325">
        <f>D107*E107</f>
        <v>0</v>
      </c>
    </row>
    <row r="108" spans="1:6">
      <c r="A108" s="127"/>
      <c r="B108" s="128"/>
      <c r="C108" s="129"/>
      <c r="D108" s="130"/>
      <c r="E108" s="131"/>
      <c r="F108" s="130"/>
    </row>
    <row r="109" spans="1:6">
      <c r="A109" s="121"/>
      <c r="B109" s="122"/>
      <c r="C109" s="123"/>
      <c r="D109" s="124"/>
      <c r="E109" s="125"/>
      <c r="F109" s="126"/>
    </row>
    <row r="110" spans="1:6" ht="25.5">
      <c r="A110" s="367" t="s">
        <v>637</v>
      </c>
      <c r="B110" s="128" t="s">
        <v>177</v>
      </c>
      <c r="C110" s="133"/>
      <c r="D110" s="135"/>
      <c r="E110" s="135"/>
      <c r="F110" s="135"/>
    </row>
    <row r="111" spans="1:6" ht="14.45" customHeight="1">
      <c r="A111" s="132"/>
      <c r="B111" s="128" t="s">
        <v>649</v>
      </c>
      <c r="C111" s="133"/>
      <c r="D111" s="135"/>
      <c r="E111" s="135"/>
      <c r="F111" s="135"/>
    </row>
    <row r="112" spans="1:6" hidden="1">
      <c r="A112" s="132"/>
      <c r="B112" s="128"/>
      <c r="C112" s="133"/>
      <c r="D112" s="135"/>
      <c r="E112" s="135"/>
      <c r="F112" s="135"/>
    </row>
    <row r="113" spans="1:6" ht="14.45" customHeight="1">
      <c r="A113" s="132"/>
      <c r="B113" s="128"/>
      <c r="C113" s="133"/>
      <c r="D113" s="135"/>
      <c r="E113" s="135"/>
      <c r="F113" s="135"/>
    </row>
    <row r="114" spans="1:6" s="111" customFormat="1">
      <c r="A114" s="322"/>
      <c r="B114" s="322" t="s">
        <v>178</v>
      </c>
      <c r="C114" s="322"/>
      <c r="D114" s="322"/>
      <c r="E114" s="322"/>
      <c r="F114" s="322"/>
    </row>
    <row r="115" spans="1:6">
      <c r="A115" s="127"/>
      <c r="B115" s="128"/>
      <c r="C115" s="129"/>
      <c r="D115" s="130"/>
      <c r="E115" s="131"/>
      <c r="F115" s="130"/>
    </row>
    <row r="116" spans="1:6">
      <c r="A116" s="127"/>
      <c r="B116" s="128"/>
      <c r="C116" s="129"/>
      <c r="D116" s="130"/>
      <c r="E116" s="131"/>
      <c r="F116" s="130"/>
    </row>
    <row r="117" spans="1:6" ht="74.45" customHeight="1">
      <c r="A117" s="367" t="s">
        <v>645</v>
      </c>
      <c r="B117" s="128" t="s">
        <v>162</v>
      </c>
      <c r="C117" s="133"/>
      <c r="D117" s="135"/>
      <c r="E117" s="135"/>
      <c r="F117" s="135"/>
    </row>
    <row r="118" spans="1:6">
      <c r="A118" s="132"/>
      <c r="B118" s="128" t="s">
        <v>649</v>
      </c>
      <c r="C118" s="133"/>
      <c r="D118" s="135"/>
      <c r="E118" s="135"/>
      <c r="F118" s="135"/>
    </row>
    <row r="119" spans="1:6">
      <c r="A119" s="132"/>
      <c r="B119" s="128"/>
      <c r="C119" s="133"/>
      <c r="D119" s="135"/>
      <c r="E119" s="135"/>
      <c r="F119" s="135"/>
    </row>
    <row r="120" spans="1:6" ht="19.5" customHeight="1">
      <c r="A120" s="136"/>
      <c r="B120" s="250" t="s">
        <v>163</v>
      </c>
      <c r="C120" s="251" t="s">
        <v>67</v>
      </c>
      <c r="D120" s="368">
        <v>1610.8</v>
      </c>
      <c r="E120" s="252"/>
      <c r="F120" s="141">
        <f>D120*E120</f>
        <v>0</v>
      </c>
    </row>
    <row r="121" spans="1:6" hidden="1">
      <c r="A121" s="127"/>
      <c r="B121" s="250" t="s">
        <v>164</v>
      </c>
      <c r="C121" s="251" t="s">
        <v>67</v>
      </c>
      <c r="D121" s="368">
        <v>0</v>
      </c>
      <c r="E121" s="252"/>
      <c r="F121" s="141">
        <f>D121*E121</f>
        <v>0</v>
      </c>
    </row>
    <row r="122" spans="1:6">
      <c r="A122" s="127"/>
      <c r="B122" s="128"/>
      <c r="C122" s="129"/>
      <c r="D122" s="130"/>
      <c r="E122" s="131"/>
      <c r="F122" s="130"/>
    </row>
    <row r="123" spans="1:6">
      <c r="A123" s="127"/>
      <c r="B123" s="128"/>
      <c r="C123" s="129"/>
      <c r="D123" s="130"/>
      <c r="E123" s="131"/>
      <c r="F123" s="130"/>
    </row>
    <row r="124" spans="1:6" ht="76.900000000000006" customHeight="1">
      <c r="A124" s="367" t="s">
        <v>646</v>
      </c>
      <c r="B124" s="128" t="s">
        <v>165</v>
      </c>
      <c r="C124" s="133"/>
      <c r="D124" s="135"/>
      <c r="E124" s="135"/>
      <c r="F124" s="135"/>
    </row>
    <row r="125" spans="1:6">
      <c r="A125" s="132"/>
      <c r="B125" s="128" t="s">
        <v>649</v>
      </c>
      <c r="C125" s="133"/>
      <c r="D125" s="135"/>
      <c r="E125" s="135"/>
      <c r="F125" s="135"/>
    </row>
    <row r="126" spans="1:6">
      <c r="A126" s="132"/>
      <c r="B126" s="128"/>
      <c r="C126" s="133"/>
      <c r="D126" s="135"/>
      <c r="E126" s="135"/>
      <c r="F126" s="135"/>
    </row>
    <row r="127" spans="1:6" ht="16.5" customHeight="1">
      <c r="A127" s="136"/>
      <c r="B127" s="250" t="s">
        <v>166</v>
      </c>
      <c r="C127" s="251" t="s">
        <v>67</v>
      </c>
      <c r="D127" s="368">
        <v>2207.6</v>
      </c>
      <c r="E127" s="252"/>
      <c r="F127" s="141">
        <f>D127*E127</f>
        <v>0</v>
      </c>
    </row>
    <row r="128" spans="1:6">
      <c r="A128" s="127"/>
      <c r="B128" s="128"/>
      <c r="C128" s="129"/>
      <c r="D128" s="130"/>
      <c r="E128" s="131"/>
      <c r="F128" s="130"/>
    </row>
    <row r="129" spans="1:6">
      <c r="A129" s="127"/>
      <c r="B129" s="128"/>
      <c r="C129" s="129"/>
      <c r="D129" s="130"/>
      <c r="E129" s="131"/>
      <c r="F129" s="130"/>
    </row>
    <row r="130" spans="1:6" ht="13.5" thickBot="1">
      <c r="A130" s="142"/>
      <c r="B130" s="143" t="s">
        <v>49</v>
      </c>
      <c r="C130" s="144"/>
      <c r="D130" s="144"/>
      <c r="E130" s="145"/>
      <c r="F130" s="146">
        <f>SUM(F68:F129)</f>
        <v>0</v>
      </c>
    </row>
    <row r="131" spans="1:6" ht="13.5" thickTop="1">
      <c r="A131" s="173"/>
      <c r="B131" s="174"/>
      <c r="C131" s="175"/>
      <c r="D131" s="175"/>
      <c r="E131" s="176"/>
      <c r="F131" s="175"/>
    </row>
    <row r="134" spans="1:6">
      <c r="A134" s="244" t="s">
        <v>142</v>
      </c>
      <c r="B134" s="602" t="s">
        <v>84</v>
      </c>
      <c r="C134" s="602"/>
      <c r="D134" s="246"/>
      <c r="E134" s="247"/>
      <c r="F134" s="246"/>
    </row>
    <row r="135" spans="1:6">
      <c r="A135" s="121"/>
      <c r="B135" s="122"/>
      <c r="C135" s="123"/>
      <c r="D135" s="124"/>
      <c r="E135" s="125"/>
      <c r="F135" s="126"/>
    </row>
    <row r="136" spans="1:6">
      <c r="A136" s="121"/>
      <c r="B136" s="122"/>
      <c r="C136" s="123"/>
      <c r="D136" s="124"/>
      <c r="E136" s="125"/>
      <c r="F136" s="126"/>
    </row>
    <row r="137" spans="1:6" ht="51">
      <c r="A137" s="367" t="s">
        <v>638</v>
      </c>
      <c r="B137" s="128" t="s">
        <v>167</v>
      </c>
      <c r="C137" s="133"/>
      <c r="D137" s="135"/>
      <c r="E137" s="135"/>
      <c r="F137" s="135"/>
    </row>
    <row r="138" spans="1:6" ht="14.45" customHeight="1">
      <c r="A138" s="132"/>
      <c r="B138" s="128" t="s">
        <v>649</v>
      </c>
      <c r="C138" s="133"/>
      <c r="D138" s="135"/>
      <c r="E138" s="135"/>
      <c r="F138" s="135"/>
    </row>
    <row r="139" spans="1:6" ht="14.45" customHeight="1">
      <c r="A139" s="132"/>
      <c r="B139" s="128"/>
      <c r="C139" s="133"/>
      <c r="D139" s="135"/>
      <c r="E139" s="135"/>
      <c r="F139" s="135"/>
    </row>
    <row r="140" spans="1:6" s="111" customFormat="1" ht="15">
      <c r="A140" s="322"/>
      <c r="B140" s="385" t="s">
        <v>168</v>
      </c>
      <c r="C140" s="324" t="s">
        <v>85</v>
      </c>
      <c r="D140" s="368">
        <v>23.6</v>
      </c>
      <c r="E140" s="346"/>
      <c r="F140" s="325">
        <f>D140*E140</f>
        <v>0</v>
      </c>
    </row>
    <row r="141" spans="1:6" ht="14.45" customHeight="1">
      <c r="A141" s="132"/>
      <c r="B141" s="128"/>
      <c r="C141" s="133"/>
      <c r="D141" s="135"/>
      <c r="E141" s="135"/>
      <c r="F141" s="135"/>
    </row>
    <row r="142" spans="1:6">
      <c r="A142" s="127"/>
      <c r="B142" s="128"/>
      <c r="C142" s="129"/>
      <c r="D142" s="130"/>
      <c r="E142" s="131"/>
      <c r="F142" s="130"/>
    </row>
    <row r="143" spans="1:6" ht="13.5" thickBot="1">
      <c r="A143" s="142"/>
      <c r="B143" s="143" t="s">
        <v>86</v>
      </c>
      <c r="C143" s="144"/>
      <c r="D143" s="144"/>
      <c r="E143" s="145"/>
      <c r="F143" s="146">
        <f>SUM(F137:F142)</f>
        <v>0</v>
      </c>
    </row>
    <row r="144" spans="1:6" ht="13.5" thickTop="1">
      <c r="A144" s="173"/>
      <c r="B144" s="174"/>
      <c r="C144" s="175"/>
      <c r="D144" s="175"/>
      <c r="E144" s="176"/>
      <c r="F144" s="175"/>
    </row>
    <row r="145" spans="1:6">
      <c r="A145" s="173"/>
      <c r="B145" s="174"/>
      <c r="C145" s="175"/>
      <c r="D145" s="175"/>
      <c r="E145" s="176"/>
      <c r="F145" s="175"/>
    </row>
    <row r="146" spans="1:6">
      <c r="A146" s="177" t="s">
        <v>28</v>
      </c>
      <c r="B146" s="601" t="s">
        <v>1</v>
      </c>
      <c r="C146" s="601"/>
      <c r="D146" s="178"/>
      <c r="E146" s="179"/>
      <c r="F146" s="178"/>
    </row>
    <row r="147" spans="1:6">
      <c r="A147" s="121"/>
      <c r="B147" s="122"/>
      <c r="C147" s="123"/>
      <c r="D147" s="124"/>
      <c r="E147" s="125"/>
      <c r="F147" s="126"/>
    </row>
    <row r="148" spans="1:6">
      <c r="A148" s="127"/>
      <c r="B148" s="128"/>
      <c r="C148" s="129"/>
      <c r="D148" s="130"/>
      <c r="E148" s="131"/>
      <c r="F148" s="130"/>
    </row>
    <row r="149" spans="1:6" ht="102">
      <c r="A149" s="367" t="s">
        <v>647</v>
      </c>
      <c r="B149" s="128" t="s">
        <v>37</v>
      </c>
      <c r="C149" s="133"/>
      <c r="D149" s="135"/>
      <c r="E149" s="135"/>
      <c r="F149" s="135"/>
    </row>
    <row r="150" spans="1:6">
      <c r="A150" s="180"/>
      <c r="B150" s="128"/>
      <c r="C150" s="133"/>
      <c r="D150" s="135"/>
      <c r="E150" s="135"/>
      <c r="F150" s="135"/>
    </row>
    <row r="151" spans="1:6">
      <c r="A151" s="136"/>
      <c r="B151" s="153" t="s">
        <v>6</v>
      </c>
      <c r="C151" s="166" t="s">
        <v>7</v>
      </c>
      <c r="D151" s="368">
        <v>12</v>
      </c>
      <c r="E151" s="154"/>
      <c r="F151" s="155">
        <f>D151*E151</f>
        <v>0</v>
      </c>
    </row>
    <row r="152" spans="1:6" ht="6" customHeight="1">
      <c r="A152" s="127"/>
      <c r="B152" s="128"/>
      <c r="C152" s="129"/>
      <c r="D152" s="130"/>
      <c r="E152" s="131"/>
      <c r="F152" s="130"/>
    </row>
    <row r="153" spans="1:6">
      <c r="A153" s="136"/>
      <c r="B153" s="153" t="s">
        <v>8</v>
      </c>
      <c r="C153" s="166" t="s">
        <v>7</v>
      </c>
      <c r="D153" s="368">
        <v>12</v>
      </c>
      <c r="E153" s="154"/>
      <c r="F153" s="155">
        <f>D153*E153</f>
        <v>0</v>
      </c>
    </row>
    <row r="154" spans="1:6" ht="7.15" customHeight="1">
      <c r="A154" s="180"/>
      <c r="B154" s="128"/>
      <c r="C154" s="133"/>
      <c r="D154" s="135"/>
      <c r="E154" s="135"/>
      <c r="F154" s="135"/>
    </row>
    <row r="155" spans="1:6">
      <c r="A155" s="136"/>
      <c r="B155" s="153" t="s">
        <v>9</v>
      </c>
      <c r="C155" s="166" t="s">
        <v>10</v>
      </c>
      <c r="D155" s="181"/>
      <c r="E155" s="154"/>
      <c r="F155" s="155">
        <f>SUM(F151+F153)*20%</f>
        <v>0</v>
      </c>
    </row>
    <row r="156" spans="1:6">
      <c r="A156" s="127"/>
      <c r="B156" s="128"/>
      <c r="C156" s="129"/>
      <c r="D156" s="130"/>
      <c r="E156" s="131"/>
      <c r="F156" s="130"/>
    </row>
    <row r="157" spans="1:6">
      <c r="A157" s="127"/>
      <c r="B157" s="128"/>
      <c r="C157" s="129"/>
      <c r="D157" s="130"/>
      <c r="E157" s="131"/>
      <c r="F157" s="130"/>
    </row>
    <row r="158" spans="1:6" ht="13.5" thickBot="1">
      <c r="A158" s="142"/>
      <c r="B158" s="143" t="s">
        <v>11</v>
      </c>
      <c r="C158" s="144"/>
      <c r="D158" s="144"/>
      <c r="E158" s="145"/>
      <c r="F158" s="146">
        <f>SUM(F148:F156)</f>
        <v>0</v>
      </c>
    </row>
    <row r="159" spans="1:6" ht="13.5" thickTop="1">
      <c r="A159" s="173"/>
      <c r="B159" s="174"/>
      <c r="C159" s="175"/>
      <c r="D159" s="175"/>
      <c r="E159" s="176"/>
      <c r="F159" s="175"/>
    </row>
    <row r="160" spans="1:6">
      <c r="A160" s="127"/>
      <c r="B160" s="128"/>
      <c r="C160" s="129"/>
      <c r="D160" s="130"/>
      <c r="E160" s="131"/>
      <c r="F160" s="130"/>
    </row>
    <row r="161" spans="1:6" ht="17.25" customHeight="1"/>
    <row r="162" spans="1:6" ht="14.25">
      <c r="A162" s="253" t="s">
        <v>51</v>
      </c>
      <c r="B162" s="254" t="s">
        <v>50</v>
      </c>
      <c r="C162" s="245"/>
      <c r="D162" s="246"/>
      <c r="E162" s="247"/>
      <c r="F162" s="246"/>
    </row>
    <row r="163" spans="1:6">
      <c r="A163" s="127"/>
      <c r="B163" s="128"/>
      <c r="C163" s="129"/>
      <c r="D163" s="130"/>
      <c r="E163" s="131"/>
      <c r="F163" s="130"/>
    </row>
    <row r="164" spans="1:6">
      <c r="A164" s="127"/>
      <c r="B164" s="128"/>
      <c r="C164" s="129"/>
      <c r="D164" s="130"/>
      <c r="E164" s="131"/>
      <c r="F164" s="130"/>
    </row>
    <row r="165" spans="1:6" ht="38.25">
      <c r="A165" s="367" t="s">
        <v>648</v>
      </c>
      <c r="B165" s="128" t="s">
        <v>71</v>
      </c>
      <c r="C165" s="133"/>
      <c r="D165" s="135"/>
      <c r="E165" s="135"/>
      <c r="F165" s="135"/>
    </row>
    <row r="166" spans="1:6" ht="38.25">
      <c r="A166" s="132"/>
      <c r="B166" s="128" t="s">
        <v>45</v>
      </c>
      <c r="C166" s="133"/>
      <c r="D166" s="135"/>
      <c r="E166" s="135"/>
      <c r="F166" s="135"/>
    </row>
    <row r="167" spans="1:6">
      <c r="A167" s="132"/>
      <c r="B167" s="128" t="s">
        <v>849</v>
      </c>
      <c r="C167" s="133"/>
      <c r="D167" s="135"/>
      <c r="E167" s="135"/>
      <c r="F167" s="135"/>
    </row>
    <row r="168" spans="1:6">
      <c r="A168" s="132"/>
      <c r="B168" s="128"/>
      <c r="C168" s="133"/>
      <c r="D168" s="135"/>
      <c r="E168" s="135"/>
      <c r="F168" s="135"/>
    </row>
    <row r="169" spans="1:6">
      <c r="A169" s="127"/>
      <c r="B169" s="104" t="s">
        <v>63</v>
      </c>
      <c r="C169" s="183"/>
      <c r="D169" s="183"/>
      <c r="E169" s="183"/>
      <c r="F169" s="141">
        <f>SUM(F5:F161)*5%*0.5</f>
        <v>0</v>
      </c>
    </row>
    <row r="170" spans="1:6">
      <c r="A170" s="127"/>
      <c r="B170" s="128"/>
      <c r="C170" s="129"/>
      <c r="D170" s="130"/>
      <c r="E170" s="131"/>
      <c r="F170" s="130"/>
    </row>
    <row r="171" spans="1:6" ht="13.5" thickBot="1">
      <c r="A171" s="142"/>
      <c r="B171" s="143" t="s">
        <v>64</v>
      </c>
      <c r="C171" s="144"/>
      <c r="D171" s="144"/>
      <c r="E171" s="145"/>
      <c r="F171" s="146">
        <f>SUM(F169:F170)</f>
        <v>0</v>
      </c>
    </row>
    <row r="172" spans="1:6" ht="14.25" thickTop="1" thickBot="1">
      <c r="A172" s="184"/>
      <c r="B172" s="185"/>
      <c r="C172" s="186"/>
      <c r="D172" s="187"/>
      <c r="E172" s="188"/>
      <c r="F172" s="187"/>
    </row>
    <row r="173" spans="1:6" s="111" customFormat="1" ht="23.45" customHeight="1" thickBot="1">
      <c r="A173" s="190"/>
      <c r="B173" s="191" t="s">
        <v>176</v>
      </c>
      <c r="C173" s="192"/>
      <c r="D173" s="192"/>
      <c r="E173" s="193"/>
      <c r="F173" s="194">
        <f>SUM(F5:F172)*0.5</f>
        <v>0</v>
      </c>
    </row>
    <row r="174" spans="1:6">
      <c r="A174" s="173"/>
      <c r="B174" s="174"/>
      <c r="C174" s="175"/>
      <c r="D174" s="175"/>
      <c r="E174" s="176"/>
      <c r="F174" s="175"/>
    </row>
    <row r="175" spans="1:6">
      <c r="A175" s="180"/>
      <c r="B175" s="128"/>
      <c r="C175" s="133"/>
      <c r="D175" s="135"/>
      <c r="E175" s="135"/>
      <c r="F175" s="135"/>
    </row>
    <row r="176" spans="1:6">
      <c r="A176" s="173"/>
      <c r="B176" s="174"/>
      <c r="C176" s="175"/>
      <c r="D176" s="175"/>
      <c r="E176" s="176"/>
      <c r="F176" s="175"/>
    </row>
    <row r="177" spans="1:6">
      <c r="A177" s="173"/>
      <c r="B177" s="174"/>
      <c r="C177" s="175"/>
      <c r="D177" s="175"/>
      <c r="E177" s="176"/>
      <c r="F177" s="175"/>
    </row>
  </sheetData>
  <mergeCells count="4">
    <mergeCell ref="B7:C7"/>
    <mergeCell ref="B60:C60"/>
    <mergeCell ref="B134:C134"/>
    <mergeCell ref="B146:C146"/>
  </mergeCells>
  <pageMargins left="0.9055118110236221" right="0.11811023622047245" top="1.3385826771653544" bottom="0.74803149606299213" header="0.31496062992125984" footer="0.31496062992125984"/>
  <pageSetup paperSize="9" scale="97" orientation="portrait" r:id="rId1"/>
  <headerFooter>
    <oddHeader xml:space="preserve">&amp;L&amp;"Arial Nova Cond,Krepko"&amp;9DOM OB SAVINJI Jurčičeva ulica 6, 3000 Celje&amp;C&amp;9POPIS DEL&amp;R&amp;9PZI&amp;11
</oddHeader>
    <oddFooter>&amp;L&amp;A&amp;C&amp;10št. projekta:&amp;"-,Krepko" &amp;11 264/24&amp;RStran &amp;P/&amp;N</oddFooter>
  </headerFooter>
  <rowBreaks count="8" manualBreakCount="8">
    <brk id="20" max="5" man="1"/>
    <brk id="41" max="5" man="1"/>
    <brk id="58" max="5" man="1"/>
    <brk id="80" max="5" man="1"/>
    <brk id="115" max="5" man="1"/>
    <brk id="131" max="16383" man="1"/>
    <brk id="160" max="7" man="1"/>
    <brk id="1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F22AC-5FAF-4D09-AFB7-C30B84B7B6CC}">
  <sheetPr>
    <tabColor rgb="FFFF0000"/>
  </sheetPr>
  <dimension ref="A1:H62"/>
  <sheetViews>
    <sheetView view="pageBreakPreview" topLeftCell="A39" zoomScaleNormal="100" zoomScaleSheetLayoutView="100" workbookViewId="0">
      <selection activeCell="F13" sqref="F13:F63"/>
    </sheetView>
  </sheetViews>
  <sheetFormatPr defaultColWidth="9.140625" defaultRowHeight="12.75"/>
  <cols>
    <col min="1" max="1" width="8.7109375" style="147" customWidth="1"/>
    <col min="2" max="2" width="42" style="147" customWidth="1"/>
    <col min="3" max="3" width="6.28515625" style="147" customWidth="1"/>
    <col min="4" max="4" width="1" style="115" hidden="1" customWidth="1"/>
    <col min="5" max="5" width="10.28515625" style="147" customWidth="1"/>
    <col min="6" max="6" width="8.42578125" style="147" bestFit="1" customWidth="1"/>
    <col min="7" max="7" width="12.85546875" style="147" customWidth="1"/>
    <col min="8" max="16384" width="9.140625" style="115"/>
  </cols>
  <sheetData>
    <row r="1" spans="1:7" s="110" customFormat="1" ht="12">
      <c r="A1" s="240" t="s">
        <v>20</v>
      </c>
      <c r="B1" s="241" t="s">
        <v>25</v>
      </c>
      <c r="C1" s="242" t="s">
        <v>21</v>
      </c>
      <c r="E1" s="241" t="s">
        <v>22</v>
      </c>
      <c r="F1" s="241" t="s">
        <v>23</v>
      </c>
      <c r="G1" s="243" t="s">
        <v>24</v>
      </c>
    </row>
    <row r="3" spans="1:7" s="111" customFormat="1" ht="19.899999999999999" customHeight="1" thickBot="1">
      <c r="A3" s="274" t="s">
        <v>669</v>
      </c>
      <c r="B3" s="112" t="s">
        <v>0</v>
      </c>
      <c r="C3" s="113"/>
      <c r="E3" s="113"/>
      <c r="F3" s="114"/>
      <c r="G3" s="114"/>
    </row>
    <row r="6" spans="1:7">
      <c r="A6" s="244" t="s">
        <v>27</v>
      </c>
      <c r="B6" s="602" t="s">
        <v>205</v>
      </c>
      <c r="C6" s="602"/>
      <c r="E6" s="246"/>
      <c r="F6" s="247"/>
      <c r="G6" s="246"/>
    </row>
    <row r="7" spans="1:7">
      <c r="A7" s="121"/>
      <c r="B7" s="122"/>
      <c r="C7" s="123"/>
      <c r="E7" s="124"/>
      <c r="F7" s="125"/>
      <c r="G7" s="126"/>
    </row>
    <row r="8" spans="1:7">
      <c r="A8" s="121"/>
      <c r="B8" s="122"/>
      <c r="C8" s="123"/>
      <c r="E8" s="124"/>
      <c r="F8" s="125"/>
      <c r="G8" s="126"/>
    </row>
    <row r="9" spans="1:7">
      <c r="A9" s="121"/>
      <c r="B9" s="122" t="s">
        <v>147</v>
      </c>
      <c r="C9" s="123"/>
      <c r="E9" s="124"/>
      <c r="F9" s="125"/>
      <c r="G9" s="126"/>
    </row>
    <row r="10" spans="1:7" ht="68.25" customHeight="1">
      <c r="A10" s="121"/>
      <c r="B10" s="275" t="s">
        <v>206</v>
      </c>
      <c r="C10" s="123"/>
      <c r="E10" s="124"/>
      <c r="F10" s="125"/>
      <c r="G10" s="126"/>
    </row>
    <row r="11" spans="1:7" ht="60" customHeight="1">
      <c r="A11" s="121"/>
      <c r="B11" s="275" t="s">
        <v>207</v>
      </c>
      <c r="C11" s="123"/>
      <c r="E11" s="124"/>
      <c r="F11" s="125"/>
      <c r="G11" s="126"/>
    </row>
    <row r="12" spans="1:7">
      <c r="A12" s="121"/>
      <c r="B12" s="122"/>
      <c r="C12" s="123"/>
      <c r="E12" s="124"/>
      <c r="F12" s="125"/>
      <c r="G12" s="126"/>
    </row>
    <row r="13" spans="1:7">
      <c r="A13" s="121"/>
      <c r="B13" s="122"/>
      <c r="C13" s="123"/>
      <c r="E13" s="124"/>
      <c r="F13" s="125"/>
      <c r="G13" s="126"/>
    </row>
    <row r="14" spans="1:7" ht="63.75">
      <c r="A14" s="367" t="s">
        <v>627</v>
      </c>
      <c r="B14" s="128" t="s">
        <v>208</v>
      </c>
      <c r="C14" s="133"/>
      <c r="E14" s="135"/>
      <c r="F14" s="135"/>
      <c r="G14" s="135"/>
    </row>
    <row r="15" spans="1:7" ht="44.25" customHeight="1">
      <c r="A15" s="367"/>
      <c r="B15" s="128" t="s">
        <v>209</v>
      </c>
      <c r="C15" s="133"/>
      <c r="E15" s="135"/>
      <c r="F15" s="135"/>
      <c r="G15" s="135"/>
    </row>
    <row r="16" spans="1:7" ht="13.5">
      <c r="A16" s="367"/>
      <c r="B16" s="128"/>
      <c r="C16" s="133"/>
      <c r="E16" s="135"/>
      <c r="F16" s="135"/>
      <c r="G16" s="135"/>
    </row>
    <row r="17" spans="1:7">
      <c r="A17" s="132"/>
      <c r="B17" s="128" t="s">
        <v>210</v>
      </c>
      <c r="C17" s="133"/>
      <c r="E17" s="135"/>
      <c r="F17" s="135"/>
      <c r="G17" s="135"/>
    </row>
    <row r="18" spans="1:7">
      <c r="A18" s="132"/>
      <c r="B18" s="128"/>
      <c r="C18" s="133"/>
      <c r="E18" s="135"/>
      <c r="F18" s="135"/>
      <c r="G18" s="135"/>
    </row>
    <row r="19" spans="1:7" ht="15">
      <c r="A19" s="136"/>
      <c r="B19" s="385" t="s">
        <v>211</v>
      </c>
      <c r="C19" s="324" t="s">
        <v>85</v>
      </c>
      <c r="D19" s="384"/>
      <c r="E19" s="368">
        <v>47</v>
      </c>
      <c r="F19" s="325"/>
      <c r="G19" s="364">
        <f>E19*F19</f>
        <v>0</v>
      </c>
    </row>
    <row r="20" spans="1:7">
      <c r="A20" s="127"/>
      <c r="B20" s="128"/>
      <c r="C20" s="129"/>
      <c r="E20" s="130"/>
      <c r="F20" s="131"/>
      <c r="G20" s="130"/>
    </row>
    <row r="21" spans="1:7">
      <c r="A21" s="121"/>
      <c r="B21" s="122"/>
      <c r="C21" s="123"/>
      <c r="E21" s="124"/>
      <c r="F21" s="125"/>
      <c r="G21" s="126"/>
    </row>
    <row r="22" spans="1:7" ht="38.25">
      <c r="A22" s="367" t="s">
        <v>628</v>
      </c>
      <c r="B22" s="128" t="s">
        <v>212</v>
      </c>
      <c r="C22" s="133"/>
      <c r="E22" s="135"/>
      <c r="F22" s="135"/>
      <c r="G22" s="135"/>
    </row>
    <row r="23" spans="1:7" ht="38.25">
      <c r="A23" s="367"/>
      <c r="B23" s="389" t="s">
        <v>213</v>
      </c>
      <c r="C23" s="133"/>
      <c r="E23" s="135"/>
      <c r="F23" s="135"/>
      <c r="G23" s="135"/>
    </row>
    <row r="24" spans="1:7" ht="13.5">
      <c r="A24" s="367"/>
      <c r="B24" s="128"/>
      <c r="C24" s="133"/>
      <c r="E24" s="135"/>
      <c r="F24" s="135"/>
      <c r="G24" s="135"/>
    </row>
    <row r="25" spans="1:7">
      <c r="A25" s="132"/>
      <c r="B25" s="128" t="s">
        <v>214</v>
      </c>
      <c r="C25" s="133"/>
      <c r="E25" s="135"/>
      <c r="F25" s="135"/>
      <c r="G25" s="135"/>
    </row>
    <row r="26" spans="1:7">
      <c r="A26" s="132"/>
      <c r="B26" s="128" t="s">
        <v>181</v>
      </c>
      <c r="C26" s="133"/>
      <c r="E26" s="135"/>
      <c r="F26" s="135"/>
      <c r="G26" s="135"/>
    </row>
    <row r="27" spans="1:7" ht="15">
      <c r="A27" s="136"/>
      <c r="B27" s="385" t="s">
        <v>215</v>
      </c>
      <c r="C27" s="324" t="s">
        <v>81</v>
      </c>
      <c r="D27" s="384"/>
      <c r="E27" s="368">
        <v>3.8000000000000003</v>
      </c>
      <c r="F27" s="325"/>
      <c r="G27" s="364">
        <f>E27*F27</f>
        <v>0</v>
      </c>
    </row>
    <row r="28" spans="1:7">
      <c r="A28" s="127"/>
      <c r="B28" s="128"/>
      <c r="C28" s="129"/>
      <c r="E28" s="130"/>
      <c r="F28" s="131"/>
      <c r="G28" s="130"/>
    </row>
    <row r="29" spans="1:7">
      <c r="A29" s="121"/>
      <c r="B29" s="122"/>
      <c r="C29" s="123"/>
      <c r="D29" s="276"/>
      <c r="E29" s="124"/>
      <c r="F29" s="125"/>
      <c r="G29" s="126"/>
    </row>
    <row r="30" spans="1:7" ht="13.5" thickBot="1">
      <c r="A30" s="142"/>
      <c r="B30" s="143" t="s">
        <v>216</v>
      </c>
      <c r="C30" s="144"/>
      <c r="D30" s="277"/>
      <c r="E30" s="144"/>
      <c r="F30" s="145"/>
      <c r="G30" s="146">
        <f>SUM(G14:G29)</f>
        <v>0</v>
      </c>
    </row>
    <row r="31" spans="1:7" ht="13.5" thickTop="1">
      <c r="A31" s="127"/>
      <c r="B31" s="128"/>
      <c r="C31" s="129"/>
      <c r="E31" s="130"/>
      <c r="F31" s="131"/>
      <c r="G31" s="130"/>
    </row>
    <row r="32" spans="1:7">
      <c r="A32" s="173"/>
      <c r="B32" s="174"/>
      <c r="C32" s="175"/>
      <c r="E32" s="175"/>
      <c r="F32" s="176"/>
      <c r="G32" s="175"/>
    </row>
    <row r="33" spans="1:8">
      <c r="A33" s="173"/>
      <c r="B33" s="174"/>
      <c r="C33" s="175"/>
      <c r="E33" s="175"/>
      <c r="F33" s="176"/>
      <c r="G33" s="175"/>
    </row>
    <row r="34" spans="1:8">
      <c r="A34" s="253" t="s">
        <v>88</v>
      </c>
      <c r="B34" s="603" t="s">
        <v>1</v>
      </c>
      <c r="C34" s="603"/>
      <c r="E34" s="278"/>
      <c r="F34" s="279"/>
      <c r="G34" s="278"/>
    </row>
    <row r="35" spans="1:8">
      <c r="A35" s="121"/>
      <c r="B35" s="122"/>
      <c r="C35" s="123"/>
      <c r="E35" s="124"/>
      <c r="F35" s="125"/>
      <c r="G35" s="126"/>
    </row>
    <row r="36" spans="1:8">
      <c r="A36" s="127"/>
      <c r="B36" s="128"/>
      <c r="C36" s="129"/>
      <c r="E36" s="130"/>
      <c r="F36" s="131"/>
      <c r="G36" s="130"/>
    </row>
    <row r="37" spans="1:8" ht="102">
      <c r="A37" s="367" t="s">
        <v>632</v>
      </c>
      <c r="B37" s="128" t="s">
        <v>37</v>
      </c>
      <c r="C37" s="133"/>
      <c r="D37" s="135"/>
      <c r="E37" s="135"/>
      <c r="F37" s="135"/>
      <c r="G37" s="115"/>
    </row>
    <row r="38" spans="1:8" ht="14.45" customHeight="1">
      <c r="A38" s="132"/>
      <c r="B38" s="128"/>
      <c r="C38" s="133"/>
      <c r="D38" s="135"/>
      <c r="E38" s="135"/>
      <c r="F38" s="135"/>
      <c r="G38" s="115"/>
    </row>
    <row r="39" spans="1:8" s="111" customFormat="1">
      <c r="A39" s="322"/>
      <c r="B39" s="250" t="s">
        <v>221</v>
      </c>
      <c r="C39" s="324" t="s">
        <v>7</v>
      </c>
      <c r="D39" s="368" t="e">
        <f>ROUNDUP((IF(#REF!&gt;0,#REF!)),1)</f>
        <v>#REF!</v>
      </c>
      <c r="E39" s="368">
        <v>16</v>
      </c>
      <c r="F39" s="346"/>
      <c r="G39" s="325">
        <f t="shared" ref="G39:G40" si="0">E39*F39</f>
        <v>0</v>
      </c>
      <c r="H39" s="115"/>
    </row>
    <row r="40" spans="1:8" s="111" customFormat="1">
      <c r="A40" s="322"/>
      <c r="B40" s="250" t="s">
        <v>222</v>
      </c>
      <c r="C40" s="324" t="s">
        <v>7</v>
      </c>
      <c r="D40" s="368" t="e">
        <f>ROUNDUP((IF(#REF!&gt;0,#REF!)),1)</f>
        <v>#REF!</v>
      </c>
      <c r="E40" s="368">
        <v>16</v>
      </c>
      <c r="F40" s="346"/>
      <c r="G40" s="325">
        <f t="shared" si="0"/>
        <v>0</v>
      </c>
      <c r="H40" s="115"/>
    </row>
    <row r="41" spans="1:8" s="111" customFormat="1">
      <c r="A41" s="322"/>
      <c r="B41" s="250" t="s">
        <v>223</v>
      </c>
      <c r="C41" s="251" t="s">
        <v>10</v>
      </c>
      <c r="D41" s="368"/>
      <c r="E41" s="346"/>
      <c r="F41" s="325"/>
      <c r="G41" s="325">
        <f>SUM(G39:G40)*20%</f>
        <v>0</v>
      </c>
      <c r="H41" s="115"/>
    </row>
    <row r="42" spans="1:8">
      <c r="A42" s="127"/>
      <c r="B42" s="128"/>
      <c r="C42" s="129"/>
      <c r="D42" s="130"/>
      <c r="E42" s="131"/>
      <c r="F42" s="130"/>
      <c r="G42" s="115"/>
    </row>
    <row r="43" spans="1:8">
      <c r="A43" s="127"/>
      <c r="B43" s="128"/>
      <c r="C43" s="129"/>
      <c r="E43" s="130"/>
      <c r="F43" s="131"/>
      <c r="G43" s="130"/>
    </row>
    <row r="44" spans="1:8" ht="13.5" thickBot="1">
      <c r="A44" s="142"/>
      <c r="B44" s="143" t="s">
        <v>11</v>
      </c>
      <c r="C44" s="144"/>
      <c r="E44" s="144"/>
      <c r="F44" s="145"/>
      <c r="G44" s="146">
        <f>SUM(G36:G43)</f>
        <v>0</v>
      </c>
    </row>
    <row r="45" spans="1:8" ht="13.5" thickTop="1">
      <c r="A45" s="173"/>
      <c r="B45" s="174"/>
      <c r="C45" s="175"/>
      <c r="E45" s="175"/>
      <c r="F45" s="176"/>
      <c r="G45" s="175"/>
    </row>
    <row r="46" spans="1:8" ht="17.25" customHeight="1"/>
    <row r="47" spans="1:8" ht="14.25">
      <c r="A47" s="253" t="s">
        <v>142</v>
      </c>
      <c r="B47" s="254" t="s">
        <v>50</v>
      </c>
      <c r="C47" s="245"/>
      <c r="E47" s="246"/>
      <c r="F47" s="247"/>
      <c r="G47" s="246"/>
    </row>
    <row r="48" spans="1:8">
      <c r="A48" s="127"/>
      <c r="B48" s="128"/>
      <c r="C48" s="129"/>
      <c r="E48" s="130"/>
      <c r="F48" s="131"/>
      <c r="G48" s="130"/>
    </row>
    <row r="49" spans="1:7">
      <c r="A49" s="127"/>
      <c r="B49" s="128"/>
      <c r="C49" s="129"/>
      <c r="E49" s="130"/>
      <c r="F49" s="131"/>
      <c r="G49" s="130"/>
    </row>
    <row r="50" spans="1:7" ht="38.25">
      <c r="A50" s="366" t="s">
        <v>638</v>
      </c>
      <c r="B50" s="128" t="s">
        <v>71</v>
      </c>
      <c r="C50" s="133"/>
      <c r="E50" s="135"/>
      <c r="F50" s="135"/>
      <c r="G50" s="135"/>
    </row>
    <row r="51" spans="1:7" ht="48" customHeight="1">
      <c r="A51" s="132"/>
      <c r="B51" s="128" t="s">
        <v>45</v>
      </c>
      <c r="C51" s="133"/>
      <c r="E51" s="135"/>
      <c r="F51" s="135"/>
      <c r="G51" s="135"/>
    </row>
    <row r="52" spans="1:7">
      <c r="A52" s="132"/>
      <c r="B52" s="128" t="s">
        <v>848</v>
      </c>
      <c r="C52" s="133"/>
      <c r="E52" s="135"/>
      <c r="F52" s="135"/>
      <c r="G52" s="135"/>
    </row>
    <row r="53" spans="1:7">
      <c r="A53" s="132"/>
      <c r="B53" s="128"/>
      <c r="C53" s="133"/>
      <c r="E53" s="135"/>
      <c r="F53" s="135"/>
      <c r="G53" s="135"/>
    </row>
    <row r="54" spans="1:7">
      <c r="A54" s="127"/>
      <c r="B54" s="104" t="s">
        <v>63</v>
      </c>
      <c r="C54" s="183"/>
      <c r="E54" s="183"/>
      <c r="F54" s="183"/>
      <c r="G54" s="141">
        <f>SUM(G4:G46)*5%*0.5</f>
        <v>0</v>
      </c>
    </row>
    <row r="55" spans="1:7">
      <c r="A55" s="127"/>
      <c r="B55" s="128"/>
      <c r="C55" s="129"/>
      <c r="E55" s="130"/>
      <c r="F55" s="131"/>
      <c r="G55" s="130"/>
    </row>
    <row r="56" spans="1:7" ht="13.5" thickBot="1">
      <c r="A56" s="142"/>
      <c r="B56" s="143" t="s">
        <v>64</v>
      </c>
      <c r="C56" s="144"/>
      <c r="E56" s="144"/>
      <c r="F56" s="145"/>
      <c r="G56" s="146">
        <f>SUM(G54:G55)</f>
        <v>0</v>
      </c>
    </row>
    <row r="57" spans="1:7" ht="14.25" thickTop="1" thickBot="1">
      <c r="A57" s="184"/>
      <c r="B57" s="185"/>
      <c r="C57" s="186"/>
      <c r="E57" s="187"/>
      <c r="F57" s="188"/>
      <c r="G57" s="187"/>
    </row>
    <row r="58" spans="1:7" s="111" customFormat="1" ht="23.45" customHeight="1" thickBot="1">
      <c r="A58" s="190"/>
      <c r="B58" s="191" t="s">
        <v>224</v>
      </c>
      <c r="C58" s="192"/>
      <c r="E58" s="192"/>
      <c r="F58" s="193"/>
      <c r="G58" s="194">
        <f>SUM(G4:G57)*0.5</f>
        <v>0</v>
      </c>
    </row>
    <row r="59" spans="1:7">
      <c r="A59" s="173"/>
      <c r="B59" s="174"/>
      <c r="C59" s="175"/>
      <c r="E59" s="175"/>
      <c r="F59" s="176"/>
      <c r="G59" s="175"/>
    </row>
    <row r="60" spans="1:7">
      <c r="A60" s="180"/>
      <c r="B60" s="128"/>
      <c r="C60" s="133"/>
      <c r="E60" s="135"/>
      <c r="F60" s="135"/>
      <c r="G60" s="135"/>
    </row>
    <row r="61" spans="1:7">
      <c r="A61" s="173"/>
      <c r="B61" s="174"/>
      <c r="C61" s="175"/>
      <c r="E61" s="175"/>
      <c r="F61" s="176"/>
      <c r="G61" s="175"/>
    </row>
    <row r="62" spans="1:7">
      <c r="A62" s="173"/>
      <c r="B62" s="174"/>
      <c r="C62" s="175"/>
      <c r="E62" s="175"/>
      <c r="F62" s="176"/>
      <c r="G62" s="175"/>
    </row>
  </sheetData>
  <mergeCells count="2">
    <mergeCell ref="B6:C6"/>
    <mergeCell ref="B34:C34"/>
  </mergeCells>
  <pageMargins left="0.9055118110236221" right="0.11811023622047245" top="1.3385826771653544" bottom="0.74803149606299213" header="0.31496062992125984" footer="0.31496062992125984"/>
  <pageSetup paperSize="9" scale="97" orientation="portrait" r:id="rId1"/>
  <headerFooter>
    <oddHeader xml:space="preserve">&amp;C&amp;9GO POPIS DEL:  AVLA + RECEPCIJA&amp;R&amp;9PZI&amp;11
</oddHeader>
    <oddFooter>&amp;L&amp;A&amp;C&amp;10št. projekta:&amp;"-,Krepko" &amp;11 &amp;RStran &amp;P/&amp;N</oddFooter>
  </headerFooter>
  <rowBreaks count="3" manualBreakCount="3">
    <brk id="31" max="6" man="1"/>
    <brk id="45" max="7" man="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7D91-0D08-4F5A-B066-9242459F88A9}">
  <sheetPr>
    <tabColor rgb="FFFF0000"/>
  </sheetPr>
  <dimension ref="A1:G146"/>
  <sheetViews>
    <sheetView view="pageBreakPreview" topLeftCell="A51" zoomScaleNormal="100" zoomScaleSheetLayoutView="100" workbookViewId="0">
      <selection activeCell="A56" sqref="A56:XFD62"/>
    </sheetView>
  </sheetViews>
  <sheetFormatPr defaultColWidth="9.140625" defaultRowHeight="12.75"/>
  <cols>
    <col min="1" max="1" width="8.7109375" style="147" customWidth="1"/>
    <col min="2" max="2" width="42" style="147" customWidth="1"/>
    <col min="3" max="3" width="6.28515625" style="147" customWidth="1"/>
    <col min="4" max="4" width="1" style="115" hidden="1" customWidth="1"/>
    <col min="5" max="5" width="10.28515625" style="147" customWidth="1"/>
    <col min="6" max="6" width="8.42578125" style="147" bestFit="1" customWidth="1"/>
    <col min="7" max="7" width="12.85546875" style="147" customWidth="1"/>
    <col min="8" max="16384" width="9.140625" style="115"/>
  </cols>
  <sheetData>
    <row r="1" spans="1:7" s="110" customFormat="1" ht="12">
      <c r="A1" s="240" t="s">
        <v>20</v>
      </c>
      <c r="B1" s="241" t="s">
        <v>25</v>
      </c>
      <c r="C1" s="242" t="s">
        <v>21</v>
      </c>
      <c r="E1" s="241" t="s">
        <v>22</v>
      </c>
      <c r="F1" s="241" t="s">
        <v>23</v>
      </c>
      <c r="G1" s="243" t="s">
        <v>24</v>
      </c>
    </row>
    <row r="3" spans="1:7" s="111" customFormat="1" ht="19.899999999999999" customHeight="1" thickBot="1">
      <c r="A3" s="274" t="s">
        <v>670</v>
      </c>
      <c r="B3" s="112" t="s">
        <v>0</v>
      </c>
      <c r="C3" s="113"/>
      <c r="E3" s="113"/>
      <c r="F3" s="114"/>
      <c r="G3" s="114"/>
    </row>
    <row r="6" spans="1:7">
      <c r="A6" s="244" t="s">
        <v>27</v>
      </c>
      <c r="B6" s="602" t="s">
        <v>205</v>
      </c>
      <c r="C6" s="602"/>
      <c r="E6" s="246"/>
      <c r="F6" s="247"/>
      <c r="G6" s="246"/>
    </row>
    <row r="7" spans="1:7">
      <c r="A7" s="121"/>
      <c r="B7" s="122"/>
      <c r="C7" s="123"/>
      <c r="E7" s="124"/>
      <c r="F7" s="125"/>
      <c r="G7" s="126"/>
    </row>
    <row r="8" spans="1:7">
      <c r="A8" s="121"/>
      <c r="B8" s="122"/>
      <c r="C8" s="123"/>
      <c r="E8" s="124"/>
      <c r="F8" s="125"/>
      <c r="G8" s="126"/>
    </row>
    <row r="9" spans="1:7">
      <c r="A9" s="121"/>
      <c r="B9" s="122" t="s">
        <v>147</v>
      </c>
      <c r="C9" s="123"/>
      <c r="E9" s="124"/>
      <c r="F9" s="125"/>
      <c r="G9" s="126"/>
    </row>
    <row r="10" spans="1:7" ht="75" customHeight="1">
      <c r="A10" s="121"/>
      <c r="B10" s="275" t="s">
        <v>206</v>
      </c>
      <c r="C10" s="123"/>
      <c r="E10" s="124"/>
      <c r="F10" s="125"/>
      <c r="G10" s="126"/>
    </row>
    <row r="11" spans="1:7" ht="60" customHeight="1">
      <c r="A11" s="121"/>
      <c r="B11" s="275" t="s">
        <v>207</v>
      </c>
      <c r="C11" s="123"/>
      <c r="E11" s="124"/>
      <c r="F11" s="125"/>
      <c r="G11" s="126"/>
    </row>
    <row r="12" spans="1:7">
      <c r="A12" s="121"/>
      <c r="B12" s="122"/>
      <c r="C12" s="123"/>
      <c r="E12" s="124"/>
      <c r="F12" s="125"/>
      <c r="G12" s="126"/>
    </row>
    <row r="13" spans="1:7" ht="39.75">
      <c r="A13" s="367" t="s">
        <v>627</v>
      </c>
      <c r="B13" s="128" t="s">
        <v>639</v>
      </c>
      <c r="C13" s="133"/>
      <c r="D13" s="135"/>
      <c r="E13" s="135"/>
      <c r="F13" s="135"/>
      <c r="G13" s="115"/>
    </row>
    <row r="14" spans="1:7" ht="25.5">
      <c r="A14" s="367"/>
      <c r="B14" s="128" t="s">
        <v>283</v>
      </c>
      <c r="C14" s="133"/>
      <c r="D14" s="135"/>
      <c r="E14" s="135"/>
      <c r="F14" s="135"/>
      <c r="G14" s="115"/>
    </row>
    <row r="15" spans="1:7" ht="13.5">
      <c r="A15" s="367"/>
      <c r="B15" s="128"/>
      <c r="C15" s="133"/>
      <c r="D15" s="135"/>
      <c r="E15" s="135"/>
      <c r="F15" s="135"/>
      <c r="G15" s="115"/>
    </row>
    <row r="16" spans="1:7" ht="14.45" customHeight="1">
      <c r="A16" s="132"/>
      <c r="B16" s="128" t="s">
        <v>284</v>
      </c>
      <c r="C16" s="133"/>
      <c r="D16" s="135"/>
      <c r="E16" s="135"/>
      <c r="F16" s="135"/>
      <c r="G16" s="115"/>
    </row>
    <row r="17" spans="1:7" ht="14.45" customHeight="1">
      <c r="A17" s="132"/>
      <c r="B17" s="128"/>
      <c r="C17" s="133"/>
      <c r="D17" s="135"/>
      <c r="E17" s="135"/>
      <c r="F17" s="135"/>
      <c r="G17" s="115"/>
    </row>
    <row r="18" spans="1:7" s="111" customFormat="1" ht="15">
      <c r="A18" s="322"/>
      <c r="B18" s="385" t="s">
        <v>285</v>
      </c>
      <c r="C18" s="324" t="s">
        <v>85</v>
      </c>
      <c r="D18" s="368" t="e">
        <f>ROUNDUP((IF(#REF!&gt;0,#REF!)),1)</f>
        <v>#REF!</v>
      </c>
      <c r="E18" s="368">
        <v>26.8</v>
      </c>
      <c r="F18" s="325"/>
      <c r="G18" s="364">
        <f>E18*F18</f>
        <v>0</v>
      </c>
    </row>
    <row r="19" spans="1:7" s="111" customFormat="1">
      <c r="A19" s="322"/>
      <c r="B19" s="386"/>
      <c r="C19" s="337"/>
      <c r="D19" s="382"/>
      <c r="E19" s="338"/>
      <c r="F19" s="387"/>
      <c r="G19" s="189"/>
    </row>
    <row r="20" spans="1:7">
      <c r="A20" s="121"/>
      <c r="B20" s="122"/>
      <c r="C20" s="123"/>
      <c r="E20" s="124"/>
      <c r="F20" s="125"/>
      <c r="G20" s="126"/>
    </row>
    <row r="21" spans="1:7" ht="39.75">
      <c r="A21" s="367" t="s">
        <v>628</v>
      </c>
      <c r="B21" s="128" t="s">
        <v>449</v>
      </c>
      <c r="C21" s="133"/>
      <c r="D21" s="135"/>
      <c r="E21" s="135"/>
      <c r="F21" s="135"/>
      <c r="G21" s="115"/>
    </row>
    <row r="22" spans="1:7" ht="38.25">
      <c r="A22" s="367"/>
      <c r="B22" s="128" t="s">
        <v>450</v>
      </c>
      <c r="C22" s="133"/>
      <c r="D22" s="135"/>
      <c r="E22" s="135"/>
      <c r="F22" s="135"/>
      <c r="G22" s="115"/>
    </row>
    <row r="23" spans="1:7" ht="13.5">
      <c r="A23" s="367"/>
      <c r="B23" s="128"/>
      <c r="C23" s="133"/>
      <c r="D23" s="135"/>
      <c r="E23" s="135"/>
      <c r="F23" s="135"/>
      <c r="G23" s="115"/>
    </row>
    <row r="24" spans="1:7" ht="14.45" customHeight="1">
      <c r="A24" s="132"/>
      <c r="B24" s="128"/>
      <c r="C24" s="133"/>
      <c r="D24" s="135"/>
      <c r="E24" s="135"/>
      <c r="F24" s="135"/>
      <c r="G24" s="115"/>
    </row>
    <row r="25" spans="1:7" s="111" customFormat="1" ht="15">
      <c r="A25" s="322"/>
      <c r="B25" s="385" t="s">
        <v>451</v>
      </c>
      <c r="C25" s="324" t="s">
        <v>85</v>
      </c>
      <c r="D25" s="368" t="e">
        <f>ROUNDUP((IF(#REF!&gt;0,#REF!)),1)</f>
        <v>#REF!</v>
      </c>
      <c r="E25" s="368">
        <v>3.8000000000000003</v>
      </c>
      <c r="F25" s="325"/>
      <c r="G25" s="364">
        <f>E25*F25</f>
        <v>0</v>
      </c>
    </row>
    <row r="26" spans="1:7" s="111" customFormat="1">
      <c r="A26" s="322"/>
      <c r="B26" s="386"/>
      <c r="C26" s="337"/>
      <c r="D26" s="382"/>
      <c r="E26" s="338"/>
      <c r="F26" s="387"/>
      <c r="G26" s="189"/>
    </row>
    <row r="27" spans="1:7" s="111" customFormat="1">
      <c r="A27" s="322"/>
      <c r="B27" s="386"/>
      <c r="C27" s="337"/>
      <c r="D27" s="382"/>
      <c r="E27" s="338"/>
      <c r="F27" s="387"/>
      <c r="G27" s="189"/>
    </row>
    <row r="28" spans="1:7" ht="63.75">
      <c r="A28" s="367" t="s">
        <v>629</v>
      </c>
      <c r="B28" s="128" t="s">
        <v>208</v>
      </c>
      <c r="C28" s="133"/>
      <c r="E28" s="135"/>
      <c r="F28" s="135"/>
      <c r="G28" s="135"/>
    </row>
    <row r="29" spans="1:7" ht="41.25" customHeight="1">
      <c r="A29" s="367"/>
      <c r="B29" s="128" t="s">
        <v>209</v>
      </c>
      <c r="C29" s="133"/>
      <c r="E29" s="135"/>
      <c r="F29" s="135"/>
      <c r="G29" s="135"/>
    </row>
    <row r="30" spans="1:7" ht="13.5">
      <c r="A30" s="367"/>
      <c r="B30" s="128"/>
      <c r="C30" s="133"/>
      <c r="E30" s="135"/>
      <c r="F30" s="135"/>
      <c r="G30" s="135"/>
    </row>
    <row r="31" spans="1:7">
      <c r="A31" s="132"/>
      <c r="B31" s="128" t="s">
        <v>286</v>
      </c>
      <c r="C31" s="133"/>
      <c r="E31" s="135"/>
      <c r="F31" s="135"/>
      <c r="G31" s="135"/>
    </row>
    <row r="32" spans="1:7">
      <c r="A32" s="132"/>
      <c r="B32" s="128"/>
      <c r="C32" s="133"/>
      <c r="E32" s="135"/>
      <c r="F32" s="135"/>
      <c r="G32" s="135"/>
    </row>
    <row r="33" spans="1:7" ht="15">
      <c r="A33" s="136"/>
      <c r="B33" s="385" t="s">
        <v>211</v>
      </c>
      <c r="C33" s="324" t="s">
        <v>85</v>
      </c>
      <c r="D33" s="384"/>
      <c r="E33" s="368">
        <v>97.1</v>
      </c>
      <c r="F33" s="325"/>
      <c r="G33" s="364">
        <f>E33*F33</f>
        <v>0</v>
      </c>
    </row>
    <row r="34" spans="1:7">
      <c r="A34" s="127"/>
      <c r="B34" s="128"/>
      <c r="C34" s="129"/>
      <c r="E34" s="130"/>
      <c r="F34" s="131"/>
      <c r="G34" s="130"/>
    </row>
    <row r="35" spans="1:7">
      <c r="A35" s="121"/>
      <c r="B35" s="122"/>
      <c r="C35" s="123"/>
      <c r="E35" s="124"/>
      <c r="F35" s="125"/>
      <c r="G35" s="126"/>
    </row>
    <row r="36" spans="1:7" ht="51">
      <c r="A36" s="367" t="s">
        <v>630</v>
      </c>
      <c r="B36" s="128" t="s">
        <v>287</v>
      </c>
      <c r="C36" s="133"/>
      <c r="E36" s="135"/>
      <c r="F36" s="135"/>
      <c r="G36" s="135"/>
    </row>
    <row r="37" spans="1:7" ht="13.5">
      <c r="A37" s="367"/>
      <c r="B37" s="128"/>
      <c r="C37" s="133"/>
      <c r="E37" s="135"/>
      <c r="F37" s="135"/>
      <c r="G37" s="135"/>
    </row>
    <row r="38" spans="1:7">
      <c r="A38" s="132"/>
      <c r="B38" s="128" t="s">
        <v>288</v>
      </c>
      <c r="C38" s="133"/>
      <c r="E38" s="135"/>
      <c r="F38" s="135"/>
      <c r="G38" s="135"/>
    </row>
    <row r="39" spans="1:7">
      <c r="A39" s="132"/>
      <c r="B39" s="128"/>
      <c r="C39" s="133"/>
      <c r="E39" s="135"/>
      <c r="F39" s="135"/>
      <c r="G39" s="135"/>
    </row>
    <row r="40" spans="1:7" ht="15">
      <c r="A40" s="136"/>
      <c r="B40" s="385" t="s">
        <v>289</v>
      </c>
      <c r="C40" s="324" t="s">
        <v>85</v>
      </c>
      <c r="D40" s="384"/>
      <c r="E40" s="368">
        <v>26.4</v>
      </c>
      <c r="F40" s="325"/>
      <c r="G40" s="364">
        <f>E40*F40</f>
        <v>0</v>
      </c>
    </row>
    <row r="41" spans="1:7">
      <c r="A41" s="127"/>
      <c r="B41" s="128"/>
      <c r="C41" s="129"/>
      <c r="E41" s="130"/>
      <c r="F41" s="131"/>
      <c r="G41" s="130"/>
    </row>
    <row r="42" spans="1:7">
      <c r="A42" s="121"/>
      <c r="B42" s="122"/>
      <c r="C42" s="123"/>
      <c r="E42" s="124"/>
      <c r="F42" s="125"/>
      <c r="G42" s="126"/>
    </row>
    <row r="43" spans="1:7" ht="38.25">
      <c r="A43" s="367" t="s">
        <v>631</v>
      </c>
      <c r="B43" s="128" t="s">
        <v>290</v>
      </c>
      <c r="C43" s="133"/>
      <c r="E43" s="135"/>
      <c r="F43" s="135"/>
      <c r="G43" s="135"/>
    </row>
    <row r="44" spans="1:7" ht="13.5">
      <c r="A44" s="367"/>
      <c r="B44" s="128"/>
      <c r="C44" s="133"/>
      <c r="E44" s="135"/>
      <c r="F44" s="135"/>
      <c r="G44" s="135"/>
    </row>
    <row r="45" spans="1:7">
      <c r="A45" s="132"/>
      <c r="B45" s="128" t="s">
        <v>291</v>
      </c>
      <c r="C45" s="133"/>
      <c r="E45" s="135"/>
      <c r="F45" s="135"/>
      <c r="G45" s="135"/>
    </row>
    <row r="46" spans="1:7">
      <c r="A46" s="132"/>
      <c r="B46" s="128" t="s">
        <v>292</v>
      </c>
      <c r="C46" s="133"/>
      <c r="E46" s="135"/>
      <c r="F46" s="135"/>
      <c r="G46" s="135"/>
    </row>
    <row r="47" spans="1:7" ht="15">
      <c r="A47" s="136"/>
      <c r="B47" s="385" t="s">
        <v>293</v>
      </c>
      <c r="C47" s="324" t="s">
        <v>85</v>
      </c>
      <c r="D47" s="384"/>
      <c r="E47" s="368">
        <v>28.900000000000002</v>
      </c>
      <c r="F47" s="325"/>
      <c r="G47" s="364">
        <f>E47*F47</f>
        <v>0</v>
      </c>
    </row>
    <row r="48" spans="1:7">
      <c r="A48" s="121"/>
      <c r="B48" s="122"/>
      <c r="C48" s="123"/>
      <c r="E48" s="124"/>
      <c r="F48" s="125"/>
      <c r="G48" s="126"/>
    </row>
    <row r="49" spans="1:7">
      <c r="A49" s="121"/>
      <c r="B49" s="122"/>
      <c r="C49" s="123"/>
      <c r="E49" s="124"/>
      <c r="F49" s="125"/>
      <c r="G49" s="126"/>
    </row>
    <row r="50" spans="1:7" ht="54">
      <c r="A50" s="367" t="s">
        <v>640</v>
      </c>
      <c r="B50" s="128" t="s">
        <v>455</v>
      </c>
      <c r="C50" s="133"/>
      <c r="E50" s="135"/>
      <c r="F50" s="135"/>
      <c r="G50" s="135"/>
    </row>
    <row r="51" spans="1:7" ht="13.5">
      <c r="A51" s="367"/>
      <c r="B51" s="128" t="s">
        <v>456</v>
      </c>
      <c r="C51" s="133"/>
      <c r="E51" s="135"/>
      <c r="F51" s="135"/>
      <c r="G51" s="135"/>
    </row>
    <row r="52" spans="1:7">
      <c r="A52" s="132"/>
      <c r="B52" s="89"/>
      <c r="C52" s="133"/>
      <c r="E52" s="135"/>
      <c r="F52" s="135"/>
      <c r="G52" s="135"/>
    </row>
    <row r="53" spans="1:7" ht="14.45" customHeight="1">
      <c r="A53" s="132"/>
      <c r="B53" s="128"/>
      <c r="C53" s="133"/>
      <c r="E53" s="135"/>
      <c r="F53" s="135"/>
      <c r="G53" s="135"/>
    </row>
    <row r="54" spans="1:7" s="111" customFormat="1" ht="15">
      <c r="A54" s="322"/>
      <c r="B54" s="385" t="s">
        <v>457</v>
      </c>
      <c r="C54" s="324" t="s">
        <v>85</v>
      </c>
      <c r="D54" s="364"/>
      <c r="E54" s="368">
        <v>44.9</v>
      </c>
      <c r="F54" s="346"/>
      <c r="G54" s="325">
        <f>E54*F54</f>
        <v>0</v>
      </c>
    </row>
    <row r="55" spans="1:7">
      <c r="A55" s="127"/>
      <c r="B55" s="128"/>
      <c r="C55" s="129"/>
      <c r="E55" s="130"/>
      <c r="F55" s="131"/>
      <c r="G55" s="130"/>
    </row>
    <row r="56" spans="1:7">
      <c r="A56" s="121"/>
      <c r="B56" s="122"/>
      <c r="C56" s="123"/>
      <c r="E56" s="124"/>
      <c r="F56" s="125"/>
      <c r="G56" s="126"/>
    </row>
    <row r="57" spans="1:7" ht="103.5" customHeight="1">
      <c r="A57" s="367" t="s">
        <v>641</v>
      </c>
      <c r="B57" s="128" t="s">
        <v>294</v>
      </c>
      <c r="C57" s="133"/>
      <c r="E57" s="135"/>
      <c r="F57" s="135"/>
      <c r="G57" s="135"/>
    </row>
    <row r="58" spans="1:7" ht="13.5">
      <c r="A58" s="367"/>
      <c r="B58" s="128"/>
      <c r="C58" s="133"/>
      <c r="E58" s="135"/>
      <c r="F58" s="135"/>
      <c r="G58" s="135"/>
    </row>
    <row r="59" spans="1:7">
      <c r="A59" s="132"/>
      <c r="B59" s="89" t="s">
        <v>295</v>
      </c>
      <c r="C59" s="133"/>
      <c r="E59" s="135"/>
      <c r="F59" s="135"/>
      <c r="G59" s="135"/>
    </row>
    <row r="60" spans="1:7" ht="14.45" customHeight="1">
      <c r="A60" s="132"/>
      <c r="B60" s="128"/>
      <c r="C60" s="133"/>
      <c r="E60" s="135"/>
      <c r="F60" s="135"/>
      <c r="G60" s="135"/>
    </row>
    <row r="61" spans="1:7" s="111" customFormat="1">
      <c r="A61" s="322"/>
      <c r="B61" s="385" t="s">
        <v>296</v>
      </c>
      <c r="C61" s="324" t="s">
        <v>5</v>
      </c>
      <c r="D61" s="364"/>
      <c r="E61" s="368">
        <v>1</v>
      </c>
      <c r="F61" s="346"/>
      <c r="G61" s="325">
        <f>E61*F61</f>
        <v>0</v>
      </c>
    </row>
    <row r="62" spans="1:7">
      <c r="A62" s="127"/>
      <c r="B62" s="128"/>
      <c r="C62" s="129"/>
      <c r="E62" s="130"/>
      <c r="F62" s="131"/>
      <c r="G62" s="130"/>
    </row>
    <row r="63" spans="1:7">
      <c r="A63" s="121"/>
      <c r="B63" s="122"/>
      <c r="C63" s="123"/>
      <c r="E63" s="124"/>
      <c r="F63" s="125"/>
      <c r="G63" s="126"/>
    </row>
    <row r="64" spans="1:7" ht="66.75">
      <c r="A64" s="367" t="s">
        <v>642</v>
      </c>
      <c r="B64" s="128" t="s">
        <v>297</v>
      </c>
      <c r="C64" s="133"/>
      <c r="D64" s="135"/>
      <c r="E64" s="135"/>
      <c r="F64" s="135"/>
      <c r="G64" s="115"/>
    </row>
    <row r="65" spans="1:7" ht="14.45" customHeight="1">
      <c r="A65" s="132"/>
      <c r="B65" s="128"/>
      <c r="C65" s="133"/>
      <c r="D65" s="135"/>
      <c r="E65" s="135"/>
      <c r="F65" s="135"/>
      <c r="G65" s="115"/>
    </row>
    <row r="66" spans="1:7" ht="14.45" customHeight="1">
      <c r="A66" s="132"/>
      <c r="B66" s="128"/>
      <c r="C66" s="133"/>
      <c r="D66" s="135"/>
      <c r="E66" s="135"/>
      <c r="F66" s="135"/>
      <c r="G66" s="115"/>
    </row>
    <row r="67" spans="1:7" s="111" customFormat="1" ht="15">
      <c r="A67" s="322"/>
      <c r="B67" s="385" t="s">
        <v>298</v>
      </c>
      <c r="C67" s="324" t="s">
        <v>85</v>
      </c>
      <c r="D67" s="368" t="e">
        <f>ROUNDUP((IF(#REF!&gt;0,#REF!)),1)</f>
        <v>#REF!</v>
      </c>
      <c r="E67" s="368">
        <v>9.4</v>
      </c>
      <c r="F67" s="325"/>
      <c r="G67" s="364">
        <f>E67*F67</f>
        <v>0</v>
      </c>
    </row>
    <row r="68" spans="1:7" s="111" customFormat="1">
      <c r="A68" s="322"/>
      <c r="B68" s="386"/>
      <c r="C68" s="337"/>
      <c r="D68" s="382"/>
      <c r="E68" s="338"/>
      <c r="F68" s="387"/>
      <c r="G68" s="189"/>
    </row>
    <row r="69" spans="1:7">
      <c r="A69" s="121"/>
      <c r="B69" s="122"/>
      <c r="C69" s="123"/>
      <c r="E69" s="124"/>
      <c r="F69" s="125"/>
      <c r="G69" s="126"/>
    </row>
    <row r="70" spans="1:7" ht="54">
      <c r="A70" s="367" t="s">
        <v>643</v>
      </c>
      <c r="B70" s="128" t="s">
        <v>299</v>
      </c>
      <c r="C70" s="133"/>
      <c r="D70" s="135"/>
      <c r="E70" s="135"/>
      <c r="F70" s="135"/>
      <c r="G70" s="115"/>
    </row>
    <row r="71" spans="1:7" ht="38.25">
      <c r="A71" s="367"/>
      <c r="B71" s="128" t="s">
        <v>300</v>
      </c>
      <c r="C71" s="133"/>
      <c r="D71" s="135"/>
      <c r="E71" s="135"/>
      <c r="F71" s="135"/>
      <c r="G71" s="115"/>
    </row>
    <row r="72" spans="1:7" ht="14.45" customHeight="1">
      <c r="A72" s="132"/>
      <c r="B72" s="128"/>
      <c r="C72" s="133"/>
      <c r="D72" s="135"/>
      <c r="E72" s="135"/>
      <c r="F72" s="135"/>
      <c r="G72" s="115"/>
    </row>
    <row r="73" spans="1:7" s="111" customFormat="1" ht="15">
      <c r="A73" s="322"/>
      <c r="B73" s="385" t="s">
        <v>301</v>
      </c>
      <c r="C73" s="324" t="s">
        <v>85</v>
      </c>
      <c r="D73" s="368" t="e">
        <f>ROUNDUP((IF(#REF!&gt;0,#REF!)),1)</f>
        <v>#REF!</v>
      </c>
      <c r="E73" s="368">
        <v>31.200000000000003</v>
      </c>
      <c r="F73" s="325"/>
      <c r="G73" s="364">
        <f>E73*F73</f>
        <v>0</v>
      </c>
    </row>
    <row r="74" spans="1:7">
      <c r="A74" s="121"/>
      <c r="B74" s="122"/>
      <c r="C74" s="123"/>
      <c r="E74" s="124"/>
      <c r="F74" s="125"/>
      <c r="G74" s="126"/>
    </row>
    <row r="75" spans="1:7" s="111" customFormat="1">
      <c r="A75" s="322"/>
      <c r="B75" s="386"/>
      <c r="C75" s="337"/>
      <c r="D75" s="382"/>
      <c r="E75" s="338"/>
      <c r="F75" s="387"/>
      <c r="G75" s="189"/>
    </row>
    <row r="76" spans="1:7" ht="38.25">
      <c r="A76" s="367" t="s">
        <v>644</v>
      </c>
      <c r="B76" s="128" t="s">
        <v>302</v>
      </c>
      <c r="C76" s="133"/>
      <c r="E76" s="135"/>
      <c r="F76" s="135"/>
      <c r="G76" s="135"/>
    </row>
    <row r="77" spans="1:7" ht="38.25">
      <c r="A77" s="367"/>
      <c r="B77" s="128" t="s">
        <v>303</v>
      </c>
      <c r="C77" s="133"/>
      <c r="E77" s="135"/>
      <c r="F77" s="135"/>
      <c r="G77" s="135"/>
    </row>
    <row r="78" spans="1:7" ht="63.75">
      <c r="A78" s="367"/>
      <c r="B78" s="128" t="s">
        <v>304</v>
      </c>
      <c r="C78" s="133"/>
      <c r="E78" s="135"/>
      <c r="F78" s="135"/>
      <c r="G78" s="135"/>
    </row>
    <row r="79" spans="1:7" ht="13.5">
      <c r="A79" s="367"/>
      <c r="B79" s="128"/>
      <c r="C79" s="133"/>
      <c r="E79" s="135"/>
      <c r="F79" s="135"/>
      <c r="G79" s="135"/>
    </row>
    <row r="80" spans="1:7">
      <c r="A80" s="132"/>
      <c r="B80" s="128" t="s">
        <v>305</v>
      </c>
      <c r="C80" s="133"/>
      <c r="E80" s="135"/>
      <c r="F80" s="135"/>
      <c r="G80" s="135"/>
    </row>
    <row r="81" spans="1:7" ht="14.45" customHeight="1">
      <c r="A81" s="132"/>
      <c r="B81" s="128"/>
      <c r="C81" s="133"/>
      <c r="E81" s="135"/>
      <c r="F81" s="135"/>
      <c r="G81" s="135"/>
    </row>
    <row r="82" spans="1:7" s="111" customFormat="1">
      <c r="A82" s="322"/>
      <c r="B82" s="385" t="s">
        <v>306</v>
      </c>
      <c r="C82" s="324" t="s">
        <v>36</v>
      </c>
      <c r="D82" s="364"/>
      <c r="E82" s="368">
        <v>1</v>
      </c>
      <c r="F82" s="346"/>
      <c r="G82" s="325">
        <f>E82*F82</f>
        <v>0</v>
      </c>
    </row>
    <row r="83" spans="1:7">
      <c r="A83" s="127"/>
      <c r="B83" s="128"/>
      <c r="C83" s="129"/>
      <c r="E83" s="130"/>
      <c r="F83" s="131"/>
      <c r="G83" s="130"/>
    </row>
    <row r="84" spans="1:7" ht="25.5">
      <c r="A84" s="127"/>
      <c r="B84" s="321" t="s">
        <v>307</v>
      </c>
      <c r="C84" s="129"/>
      <c r="E84" s="130"/>
      <c r="F84" s="131"/>
      <c r="G84" s="130"/>
    </row>
    <row r="85" spans="1:7">
      <c r="A85" s="127"/>
      <c r="B85" s="388" t="s">
        <v>308</v>
      </c>
      <c r="C85" s="129"/>
      <c r="E85" s="130"/>
      <c r="F85" s="131"/>
      <c r="G85" s="130"/>
    </row>
    <row r="86" spans="1:7">
      <c r="A86" s="127"/>
      <c r="B86" s="128"/>
      <c r="C86" s="129"/>
      <c r="E86" s="130"/>
      <c r="F86" s="131"/>
      <c r="G86" s="130"/>
    </row>
    <row r="87" spans="1:7" ht="38.25">
      <c r="A87" s="127"/>
      <c r="B87" s="321" t="s">
        <v>309</v>
      </c>
      <c r="C87" s="129"/>
      <c r="E87" s="130"/>
      <c r="F87" s="131"/>
      <c r="G87" s="130"/>
    </row>
    <row r="88" spans="1:7">
      <c r="A88" s="127"/>
      <c r="B88" s="388" t="s">
        <v>308</v>
      </c>
      <c r="C88" s="129"/>
      <c r="E88" s="130"/>
      <c r="F88" s="131"/>
      <c r="G88" s="130"/>
    </row>
    <row r="89" spans="1:7">
      <c r="A89" s="127"/>
      <c r="B89" s="128"/>
      <c r="C89" s="129"/>
      <c r="E89" s="130"/>
      <c r="F89" s="131"/>
      <c r="G89" s="130"/>
    </row>
    <row r="90" spans="1:7">
      <c r="A90" s="121"/>
      <c r="B90" s="122"/>
      <c r="C90" s="123"/>
      <c r="D90" s="276"/>
      <c r="E90" s="124"/>
      <c r="F90" s="125"/>
      <c r="G90" s="126"/>
    </row>
    <row r="91" spans="1:7" ht="13.5" thickBot="1">
      <c r="A91" s="142"/>
      <c r="B91" s="143" t="s">
        <v>216</v>
      </c>
      <c r="C91" s="144"/>
      <c r="D91" s="277"/>
      <c r="E91" s="144"/>
      <c r="F91" s="145"/>
      <c r="G91" s="146">
        <f>SUM(G9:G90)</f>
        <v>0</v>
      </c>
    </row>
    <row r="92" spans="1:7" ht="13.5" thickTop="1">
      <c r="A92" s="127"/>
      <c r="B92" s="128"/>
      <c r="C92" s="129"/>
      <c r="E92" s="130"/>
      <c r="F92" s="131"/>
      <c r="G92" s="130"/>
    </row>
    <row r="93" spans="1:7">
      <c r="A93" s="173"/>
      <c r="B93" s="174"/>
      <c r="C93" s="175"/>
      <c r="E93" s="175"/>
      <c r="F93" s="176"/>
      <c r="G93" s="175"/>
    </row>
    <row r="94" spans="1:7">
      <c r="A94" s="173"/>
      <c r="B94" s="174"/>
      <c r="C94" s="175"/>
      <c r="E94" s="175"/>
      <c r="F94" s="176"/>
      <c r="G94" s="175"/>
    </row>
    <row r="95" spans="1:7">
      <c r="A95" s="253" t="s">
        <v>88</v>
      </c>
      <c r="B95" s="603" t="s">
        <v>1</v>
      </c>
      <c r="C95" s="603"/>
      <c r="E95" s="278"/>
      <c r="F95" s="279"/>
      <c r="G95" s="278"/>
    </row>
    <row r="96" spans="1:7">
      <c r="A96" s="121"/>
      <c r="B96" s="122"/>
      <c r="C96" s="123"/>
      <c r="E96" s="124"/>
      <c r="F96" s="125"/>
      <c r="G96" s="126"/>
    </row>
    <row r="97" spans="1:7">
      <c r="A97" s="121"/>
      <c r="B97" s="122"/>
      <c r="C97" s="123"/>
      <c r="E97" s="124"/>
      <c r="F97" s="125"/>
      <c r="G97" s="126"/>
    </row>
    <row r="98" spans="1:7" s="103" customFormat="1" ht="65.25" customHeight="1">
      <c r="A98" s="366" t="s">
        <v>632</v>
      </c>
      <c r="B98" s="128" t="s">
        <v>843</v>
      </c>
      <c r="C98" s="133"/>
      <c r="D98" s="115"/>
      <c r="E98" s="135"/>
      <c r="F98" s="135"/>
      <c r="G98" s="135"/>
    </row>
    <row r="99" spans="1:7" s="103" customFormat="1" ht="13.5">
      <c r="A99" s="132"/>
      <c r="B99" s="128"/>
      <c r="C99" s="133"/>
      <c r="D99" s="115"/>
      <c r="E99" s="135"/>
      <c r="F99" s="135"/>
      <c r="G99" s="135"/>
    </row>
    <row r="100" spans="1:7" s="103" customFormat="1" ht="28.5">
      <c r="A100" s="132"/>
      <c r="B100" s="128" t="s">
        <v>310</v>
      </c>
      <c r="C100" s="133"/>
      <c r="D100" s="115"/>
      <c r="E100" s="135"/>
      <c r="F100" s="135"/>
      <c r="G100" s="135"/>
    </row>
    <row r="101" spans="1:7" s="103" customFormat="1" ht="13.5">
      <c r="A101" s="180"/>
      <c r="B101" s="128"/>
      <c r="C101" s="133"/>
      <c r="D101" s="115"/>
      <c r="E101" s="135"/>
      <c r="F101" s="135"/>
      <c r="G101" s="135"/>
    </row>
    <row r="102" spans="1:7" s="111" customFormat="1" ht="15">
      <c r="A102" s="322"/>
      <c r="B102" s="250" t="s">
        <v>311</v>
      </c>
      <c r="C102" s="324" t="s">
        <v>85</v>
      </c>
      <c r="D102" s="189"/>
      <c r="E102" s="368">
        <v>32</v>
      </c>
      <c r="F102" s="346"/>
      <c r="G102" s="325">
        <f>E102*F102</f>
        <v>0</v>
      </c>
    </row>
    <row r="103" spans="1:7" s="103" customFormat="1" ht="13.5">
      <c r="A103" s="180"/>
      <c r="B103" s="128"/>
      <c r="C103" s="133"/>
      <c r="D103" s="115"/>
      <c r="E103" s="135"/>
      <c r="F103" s="135"/>
      <c r="G103" s="135"/>
    </row>
    <row r="104" spans="1:7">
      <c r="A104" s="127"/>
      <c r="B104" s="128"/>
      <c r="C104" s="129"/>
      <c r="E104" s="130"/>
      <c r="F104" s="131"/>
      <c r="G104" s="130"/>
    </row>
    <row r="105" spans="1:7" ht="129">
      <c r="A105" s="367" t="s">
        <v>633</v>
      </c>
      <c r="B105" s="128" t="s">
        <v>312</v>
      </c>
      <c r="C105" s="133"/>
      <c r="E105" s="135"/>
      <c r="F105" s="135"/>
      <c r="G105" s="135"/>
    </row>
    <row r="106" spans="1:7">
      <c r="A106" s="127"/>
      <c r="B106" s="128"/>
      <c r="C106" s="129"/>
      <c r="E106" s="130"/>
      <c r="F106" s="131"/>
      <c r="G106" s="130"/>
    </row>
    <row r="107" spans="1:7" s="103" customFormat="1" ht="25.5">
      <c r="A107" s="180"/>
      <c r="B107" s="321" t="s">
        <v>313</v>
      </c>
      <c r="C107" s="133"/>
      <c r="D107" s="115"/>
      <c r="E107" s="135"/>
      <c r="F107" s="135"/>
      <c r="G107" s="135"/>
    </row>
    <row r="108" spans="1:7" s="103" customFormat="1" ht="13.5">
      <c r="A108" s="180"/>
      <c r="B108" s="128"/>
      <c r="C108" s="133"/>
      <c r="D108" s="115"/>
      <c r="E108" s="135"/>
      <c r="F108" s="135"/>
      <c r="G108" s="135"/>
    </row>
    <row r="109" spans="1:7" s="111" customFormat="1" ht="15">
      <c r="A109" s="322"/>
      <c r="B109" s="250" t="s">
        <v>314</v>
      </c>
      <c r="C109" s="324" t="s">
        <v>85</v>
      </c>
      <c r="D109" s="189"/>
      <c r="E109" s="368">
        <v>32</v>
      </c>
      <c r="F109" s="346"/>
      <c r="G109" s="325">
        <f>E109*F109</f>
        <v>0</v>
      </c>
    </row>
    <row r="110" spans="1:7" s="111" customFormat="1">
      <c r="A110" s="322"/>
      <c r="B110" s="248"/>
      <c r="C110" s="337"/>
      <c r="D110" s="189"/>
      <c r="E110" s="382"/>
      <c r="F110" s="338"/>
      <c r="G110" s="387"/>
    </row>
    <row r="111" spans="1:7">
      <c r="A111" s="127"/>
      <c r="B111" s="128"/>
      <c r="C111" s="129"/>
      <c r="E111" s="130"/>
      <c r="F111" s="131"/>
      <c r="G111" s="130"/>
    </row>
    <row r="112" spans="1:7" ht="13.5">
      <c r="A112" s="367" t="s">
        <v>634</v>
      </c>
      <c r="B112" s="604" t="s">
        <v>317</v>
      </c>
      <c r="C112" s="133"/>
      <c r="E112" s="135"/>
      <c r="F112" s="135"/>
      <c r="G112" s="135"/>
    </row>
    <row r="113" spans="1:7">
      <c r="A113" s="132"/>
      <c r="B113" s="604"/>
      <c r="C113" s="133"/>
      <c r="E113" s="135"/>
      <c r="F113" s="135"/>
      <c r="G113" s="135"/>
    </row>
    <row r="114" spans="1:7">
      <c r="A114" s="132"/>
      <c r="B114" s="604"/>
      <c r="C114" s="133"/>
      <c r="E114" s="135"/>
      <c r="F114" s="135"/>
      <c r="G114" s="135"/>
    </row>
    <row r="115" spans="1:7">
      <c r="A115" s="132"/>
      <c r="B115" s="604"/>
      <c r="C115" s="133"/>
      <c r="E115" s="135"/>
      <c r="F115" s="135"/>
      <c r="G115" s="135"/>
    </row>
    <row r="116" spans="1:7" ht="72.75" customHeight="1">
      <c r="A116" s="132"/>
      <c r="B116" s="128" t="s">
        <v>845</v>
      </c>
      <c r="C116" s="133"/>
      <c r="E116" s="135"/>
      <c r="F116" s="135"/>
      <c r="G116" s="135"/>
    </row>
    <row r="117" spans="1:7" s="103" customFormat="1" ht="13.5">
      <c r="A117" s="280"/>
      <c r="B117" s="89"/>
      <c r="C117" s="90"/>
      <c r="E117" s="91"/>
      <c r="F117" s="91"/>
      <c r="G117" s="91"/>
    </row>
    <row r="118" spans="1:7" s="111" customFormat="1" ht="15">
      <c r="A118" s="322"/>
      <c r="B118" s="250" t="s">
        <v>548</v>
      </c>
      <c r="C118" s="324" t="s">
        <v>85</v>
      </c>
      <c r="D118" s="189"/>
      <c r="E118" s="368">
        <v>5</v>
      </c>
      <c r="F118" s="346"/>
      <c r="G118" s="325">
        <f>E118*F118</f>
        <v>0</v>
      </c>
    </row>
    <row r="119" spans="1:7">
      <c r="A119" s="127"/>
      <c r="B119" s="128"/>
      <c r="C119" s="129"/>
      <c r="E119" s="130"/>
      <c r="F119" s="131"/>
      <c r="G119" s="130"/>
    </row>
    <row r="120" spans="1:7">
      <c r="A120" s="127"/>
      <c r="B120" s="128"/>
      <c r="C120" s="129"/>
      <c r="E120" s="130"/>
      <c r="F120" s="131"/>
      <c r="G120" s="130"/>
    </row>
    <row r="121" spans="1:7" ht="102">
      <c r="A121" s="367" t="s">
        <v>635</v>
      </c>
      <c r="B121" s="128" t="s">
        <v>37</v>
      </c>
      <c r="C121" s="133"/>
      <c r="D121" s="135"/>
      <c r="E121" s="135"/>
      <c r="F121" s="135"/>
      <c r="G121" s="115"/>
    </row>
    <row r="122" spans="1:7" ht="14.45" customHeight="1">
      <c r="A122" s="132"/>
      <c r="B122" s="128"/>
      <c r="C122" s="133"/>
      <c r="D122" s="135"/>
      <c r="E122" s="135"/>
      <c r="F122" s="135"/>
      <c r="G122" s="115"/>
    </row>
    <row r="123" spans="1:7" s="111" customFormat="1">
      <c r="A123" s="322"/>
      <c r="B123" s="250" t="s">
        <v>221</v>
      </c>
      <c r="C123" s="324" t="s">
        <v>7</v>
      </c>
      <c r="D123" s="368" t="e">
        <f>ROUNDUP((IF(#REF!&gt;0,#REF!)),1)</f>
        <v>#REF!</v>
      </c>
      <c r="E123" s="368">
        <v>8</v>
      </c>
      <c r="F123" s="346"/>
      <c r="G123" s="325">
        <f t="shared" ref="G123:G124" si="0">E123*F123</f>
        <v>0</v>
      </c>
    </row>
    <row r="124" spans="1:7" s="111" customFormat="1">
      <c r="A124" s="322"/>
      <c r="B124" s="250" t="s">
        <v>222</v>
      </c>
      <c r="C124" s="324" t="s">
        <v>7</v>
      </c>
      <c r="D124" s="368" t="e">
        <f>ROUNDUP((IF(#REF!&gt;0,#REF!)),1)</f>
        <v>#REF!</v>
      </c>
      <c r="E124" s="368">
        <v>8</v>
      </c>
      <c r="F124" s="346"/>
      <c r="G124" s="325">
        <f t="shared" si="0"/>
        <v>0</v>
      </c>
    </row>
    <row r="125" spans="1:7" s="111" customFormat="1">
      <c r="A125" s="322"/>
      <c r="B125" s="250" t="s">
        <v>223</v>
      </c>
      <c r="C125" s="251" t="s">
        <v>10</v>
      </c>
      <c r="D125" s="368"/>
      <c r="E125" s="346"/>
      <c r="F125" s="325"/>
      <c r="G125" s="325">
        <f>SUM(G123:G124)*20%</f>
        <v>0</v>
      </c>
    </row>
    <row r="126" spans="1:7">
      <c r="A126" s="127"/>
      <c r="B126" s="128"/>
      <c r="C126" s="129"/>
      <c r="D126" s="130"/>
      <c r="E126" s="131"/>
      <c r="F126" s="130"/>
      <c r="G126" s="115"/>
    </row>
    <row r="127" spans="1:7">
      <c r="A127" s="127"/>
      <c r="B127" s="128"/>
      <c r="C127" s="129"/>
      <c r="E127" s="130"/>
      <c r="F127" s="131"/>
      <c r="G127" s="130"/>
    </row>
    <row r="128" spans="1:7" ht="13.5" thickBot="1">
      <c r="A128" s="142"/>
      <c r="B128" s="143" t="s">
        <v>11</v>
      </c>
      <c r="C128" s="144"/>
      <c r="E128" s="144"/>
      <c r="F128" s="145"/>
      <c r="G128" s="146">
        <f>SUM(G98:G127)</f>
        <v>0</v>
      </c>
    </row>
    <row r="129" spans="1:7" ht="13.5" thickTop="1">
      <c r="A129" s="173"/>
      <c r="B129" s="174"/>
      <c r="C129" s="175"/>
      <c r="E129" s="175"/>
      <c r="F129" s="176"/>
      <c r="G129" s="175"/>
    </row>
    <row r="130" spans="1:7" ht="17.25" customHeight="1"/>
    <row r="131" spans="1:7" ht="14.25">
      <c r="A131" s="253" t="s">
        <v>142</v>
      </c>
      <c r="B131" s="254" t="s">
        <v>50</v>
      </c>
      <c r="C131" s="245"/>
      <c r="E131" s="246"/>
      <c r="F131" s="247"/>
      <c r="G131" s="246"/>
    </row>
    <row r="132" spans="1:7">
      <c r="A132" s="127"/>
      <c r="B132" s="128"/>
      <c r="C132" s="129"/>
      <c r="E132" s="130"/>
      <c r="F132" s="131"/>
      <c r="G132" s="130"/>
    </row>
    <row r="133" spans="1:7">
      <c r="A133" s="127"/>
      <c r="B133" s="128"/>
      <c r="C133" s="129"/>
      <c r="E133" s="130"/>
      <c r="F133" s="131"/>
      <c r="G133" s="130"/>
    </row>
    <row r="134" spans="1:7" ht="38.25">
      <c r="A134" s="366" t="s">
        <v>638</v>
      </c>
      <c r="B134" s="128" t="s">
        <v>71</v>
      </c>
      <c r="C134" s="133"/>
      <c r="E134" s="135"/>
      <c r="F134" s="135"/>
      <c r="G134" s="135"/>
    </row>
    <row r="135" spans="1:7" ht="48" customHeight="1">
      <c r="A135" s="132"/>
      <c r="B135" s="128" t="s">
        <v>45</v>
      </c>
      <c r="C135" s="133"/>
      <c r="E135" s="135"/>
      <c r="F135" s="135"/>
      <c r="G135" s="135"/>
    </row>
    <row r="136" spans="1:7">
      <c r="A136" s="132"/>
      <c r="B136" s="128" t="s">
        <v>847</v>
      </c>
      <c r="C136" s="133"/>
      <c r="E136" s="135"/>
      <c r="F136" s="135"/>
      <c r="G136" s="135"/>
    </row>
    <row r="137" spans="1:7">
      <c r="A137" s="132"/>
      <c r="B137" s="128"/>
      <c r="C137" s="133"/>
      <c r="E137" s="135"/>
      <c r="F137" s="135"/>
      <c r="G137" s="135"/>
    </row>
    <row r="138" spans="1:7">
      <c r="A138" s="127"/>
      <c r="B138" s="104" t="s">
        <v>63</v>
      </c>
      <c r="C138" s="183"/>
      <c r="E138" s="183"/>
      <c r="F138" s="183"/>
      <c r="G138" s="141">
        <f>SUM(G4:G130)*5%*0.5</f>
        <v>0</v>
      </c>
    </row>
    <row r="139" spans="1:7">
      <c r="A139" s="127"/>
      <c r="B139" s="128"/>
      <c r="C139" s="129"/>
      <c r="E139" s="130"/>
      <c r="F139" s="131"/>
      <c r="G139" s="130"/>
    </row>
    <row r="140" spans="1:7" ht="13.5" thickBot="1">
      <c r="A140" s="142"/>
      <c r="B140" s="143" t="s">
        <v>64</v>
      </c>
      <c r="C140" s="144"/>
      <c r="E140" s="144"/>
      <c r="F140" s="145"/>
      <c r="G140" s="146">
        <f>SUM(G138:G139)</f>
        <v>0</v>
      </c>
    </row>
    <row r="141" spans="1:7" ht="14.25" thickTop="1" thickBot="1">
      <c r="A141" s="184"/>
      <c r="B141" s="185"/>
      <c r="C141" s="186"/>
      <c r="E141" s="187"/>
      <c r="F141" s="188"/>
      <c r="G141" s="187"/>
    </row>
    <row r="142" spans="1:7" s="111" customFormat="1" ht="23.45" customHeight="1" thickBot="1">
      <c r="A142" s="190"/>
      <c r="B142" s="191" t="s">
        <v>224</v>
      </c>
      <c r="C142" s="192"/>
      <c r="E142" s="192"/>
      <c r="F142" s="193"/>
      <c r="G142" s="194">
        <f>SUM(G4:G141)*0.5</f>
        <v>0</v>
      </c>
    </row>
    <row r="143" spans="1:7">
      <c r="A143" s="173"/>
      <c r="B143" s="174"/>
      <c r="C143" s="175"/>
      <c r="E143" s="175"/>
      <c r="F143" s="176"/>
      <c r="G143" s="175"/>
    </row>
    <row r="144" spans="1:7">
      <c r="A144" s="180"/>
      <c r="B144" s="128"/>
      <c r="C144" s="133"/>
      <c r="E144" s="135"/>
      <c r="F144" s="135"/>
      <c r="G144" s="135"/>
    </row>
    <row r="145" spans="1:7">
      <c r="A145" s="173"/>
      <c r="B145" s="174"/>
      <c r="C145" s="175"/>
      <c r="E145" s="175"/>
      <c r="F145" s="176"/>
      <c r="G145" s="175"/>
    </row>
    <row r="146" spans="1:7">
      <c r="A146" s="173"/>
      <c r="B146" s="174"/>
      <c r="C146" s="175"/>
      <c r="E146" s="175"/>
      <c r="F146" s="176"/>
      <c r="G146" s="175"/>
    </row>
  </sheetData>
  <mergeCells count="3">
    <mergeCell ref="B6:C6"/>
    <mergeCell ref="B95:C95"/>
    <mergeCell ref="B112:B115"/>
  </mergeCells>
  <pageMargins left="0.9055118110236221" right="0.11811023622047245" top="1.3385826771653544" bottom="0.74803149606299213" header="0.31496062992125984" footer="0.31496062992125984"/>
  <pageSetup paperSize="9" scale="97" orientation="portrait" r:id="rId1"/>
  <headerFooter>
    <oddHeader xml:space="preserve">&amp;C&amp;9GO POPIS DEL:  AVLA + RECEPCIJA&amp;R&amp;9PZI&amp;11
</oddHeader>
    <oddFooter>&amp;L&amp;A&amp;C&amp;10št. projekta:&amp;"-,Krepko" &amp;11 &amp;RStran &amp;P/&amp;N</oddFooter>
  </headerFooter>
  <rowBreaks count="6" manualBreakCount="6">
    <brk id="34" max="6" man="1"/>
    <brk id="68" max="6" man="1"/>
    <brk id="92" max="6" man="1"/>
    <brk id="119" max="6" man="1"/>
    <brk id="129" max="7" man="1"/>
    <brk id="1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7638-22E4-46FA-9C49-EA6C772D7E0A}">
  <sheetPr>
    <tabColor rgb="FFFF0000"/>
  </sheetPr>
  <dimension ref="A1:G117"/>
  <sheetViews>
    <sheetView view="pageBreakPreview" topLeftCell="A39" zoomScaleNormal="100" zoomScaleSheetLayoutView="100" workbookViewId="0">
      <selection activeCell="B46" sqref="B46"/>
    </sheetView>
  </sheetViews>
  <sheetFormatPr defaultColWidth="9.140625" defaultRowHeight="12.75"/>
  <cols>
    <col min="1" max="1" width="8.7109375" style="147" customWidth="1"/>
    <col min="2" max="2" width="42" style="147" customWidth="1"/>
    <col min="3" max="3" width="6.28515625" style="147" customWidth="1"/>
    <col min="4" max="4" width="1" style="115" hidden="1" customWidth="1"/>
    <col min="5" max="5" width="10.28515625" style="147" customWidth="1"/>
    <col min="6" max="6" width="8.42578125" style="147" bestFit="1" customWidth="1"/>
    <col min="7" max="7" width="12.85546875" style="147" customWidth="1"/>
    <col min="8" max="16384" width="9.140625" style="115"/>
  </cols>
  <sheetData>
    <row r="1" spans="1:7" s="110" customFormat="1" ht="12">
      <c r="A1" s="240" t="s">
        <v>20</v>
      </c>
      <c r="B1" s="241" t="s">
        <v>25</v>
      </c>
      <c r="C1" s="242" t="s">
        <v>21</v>
      </c>
      <c r="E1" s="241" t="s">
        <v>22</v>
      </c>
      <c r="F1" s="241" t="s">
        <v>23</v>
      </c>
      <c r="G1" s="243" t="s">
        <v>24</v>
      </c>
    </row>
    <row r="3" spans="1:7" s="111" customFormat="1" ht="19.899999999999999" customHeight="1" thickBot="1">
      <c r="A3" s="274" t="s">
        <v>671</v>
      </c>
      <c r="B3" s="112" t="s">
        <v>0</v>
      </c>
      <c r="C3" s="113"/>
      <c r="E3" s="113"/>
      <c r="F3" s="114"/>
      <c r="G3" s="114"/>
    </row>
    <row r="6" spans="1:7">
      <c r="A6" s="244" t="s">
        <v>27</v>
      </c>
      <c r="B6" s="602" t="s">
        <v>205</v>
      </c>
      <c r="C6" s="602"/>
      <c r="E6" s="246"/>
      <c r="F6" s="247"/>
      <c r="G6" s="246"/>
    </row>
    <row r="7" spans="1:7">
      <c r="A7" s="121"/>
      <c r="B7" s="122"/>
      <c r="C7" s="123"/>
      <c r="E7" s="124"/>
      <c r="F7" s="125"/>
      <c r="G7" s="126"/>
    </row>
    <row r="8" spans="1:7">
      <c r="A8" s="121"/>
      <c r="B8" s="122"/>
      <c r="C8" s="123"/>
      <c r="E8" s="124"/>
      <c r="F8" s="125"/>
      <c r="G8" s="126"/>
    </row>
    <row r="9" spans="1:7">
      <c r="A9" s="121"/>
      <c r="B9" s="122" t="s">
        <v>147</v>
      </c>
      <c r="C9" s="123"/>
      <c r="E9" s="124"/>
      <c r="F9" s="125"/>
      <c r="G9" s="126"/>
    </row>
    <row r="10" spans="1:7" ht="68.25" customHeight="1">
      <c r="A10" s="121"/>
      <c r="B10" s="275" t="s">
        <v>206</v>
      </c>
      <c r="C10" s="123"/>
      <c r="E10" s="124"/>
      <c r="F10" s="125"/>
      <c r="G10" s="126"/>
    </row>
    <row r="11" spans="1:7" ht="60" customHeight="1">
      <c r="A11" s="121"/>
      <c r="B11" s="275" t="s">
        <v>207</v>
      </c>
      <c r="C11" s="123"/>
      <c r="E11" s="124"/>
      <c r="F11" s="125"/>
      <c r="G11" s="126"/>
    </row>
    <row r="12" spans="1:7">
      <c r="A12" s="121"/>
      <c r="B12" s="122"/>
      <c r="C12" s="123"/>
      <c r="E12" s="124"/>
      <c r="F12" s="125"/>
      <c r="G12" s="126"/>
    </row>
    <row r="13" spans="1:7" ht="39.75">
      <c r="A13" s="367" t="s">
        <v>627</v>
      </c>
      <c r="B13" s="128" t="s">
        <v>449</v>
      </c>
      <c r="C13" s="133"/>
      <c r="D13" s="135"/>
      <c r="E13" s="135"/>
      <c r="F13" s="135"/>
      <c r="G13" s="115"/>
    </row>
    <row r="14" spans="1:7" ht="38.25">
      <c r="A14" s="367"/>
      <c r="B14" s="128" t="s">
        <v>450</v>
      </c>
      <c r="C14" s="133"/>
      <c r="D14" s="135"/>
      <c r="E14" s="135"/>
      <c r="F14" s="135"/>
      <c r="G14" s="115"/>
    </row>
    <row r="15" spans="1:7" ht="13.5">
      <c r="A15" s="367"/>
      <c r="B15" s="128"/>
      <c r="C15" s="133"/>
      <c r="D15" s="135"/>
      <c r="E15" s="135"/>
      <c r="F15" s="135"/>
      <c r="G15" s="115"/>
    </row>
    <row r="16" spans="1:7" ht="14.45" customHeight="1">
      <c r="A16" s="132"/>
      <c r="B16" s="128" t="s">
        <v>409</v>
      </c>
      <c r="C16" s="133"/>
      <c r="D16" s="135"/>
      <c r="E16" s="135"/>
      <c r="F16" s="135"/>
      <c r="G16" s="115"/>
    </row>
    <row r="17" spans="1:7" ht="14.45" customHeight="1">
      <c r="A17" s="132"/>
      <c r="B17" s="128"/>
      <c r="C17" s="133"/>
      <c r="D17" s="135"/>
      <c r="E17" s="135"/>
      <c r="F17" s="135"/>
      <c r="G17" s="115"/>
    </row>
    <row r="18" spans="1:7" s="111" customFormat="1" ht="15">
      <c r="A18" s="322"/>
      <c r="B18" s="385" t="s">
        <v>451</v>
      </c>
      <c r="C18" s="324" t="s">
        <v>85</v>
      </c>
      <c r="D18" s="368" t="e">
        <f>ROUNDUP((IF(#REF!&gt;0,#REF!)),1)</f>
        <v>#REF!</v>
      </c>
      <c r="E18" s="368">
        <v>22.7</v>
      </c>
      <c r="F18" s="325"/>
      <c r="G18" s="364">
        <f>E18*F18</f>
        <v>0</v>
      </c>
    </row>
    <row r="19" spans="1:7" s="111" customFormat="1">
      <c r="A19" s="322"/>
      <c r="B19" s="386"/>
      <c r="C19" s="337"/>
      <c r="D19" s="382"/>
      <c r="E19" s="338"/>
      <c r="F19" s="387"/>
      <c r="G19" s="189"/>
    </row>
    <row r="20" spans="1:7">
      <c r="A20" s="121"/>
      <c r="B20" s="122"/>
      <c r="C20" s="123"/>
      <c r="E20" s="124"/>
      <c r="F20" s="125"/>
      <c r="G20" s="126"/>
    </row>
    <row r="21" spans="1:7" ht="51">
      <c r="A21" s="367" t="s">
        <v>628</v>
      </c>
      <c r="B21" s="128" t="s">
        <v>452</v>
      </c>
      <c r="C21" s="133"/>
      <c r="E21" s="135"/>
      <c r="F21" s="135"/>
      <c r="G21" s="135"/>
    </row>
    <row r="22" spans="1:7">
      <c r="A22" s="132"/>
      <c r="B22" s="89" t="s">
        <v>453</v>
      </c>
      <c r="C22" s="133"/>
      <c r="E22" s="135"/>
      <c r="F22" s="135"/>
      <c r="G22" s="135"/>
    </row>
    <row r="23" spans="1:7">
      <c r="A23" s="132"/>
      <c r="B23" s="128"/>
      <c r="C23" s="133"/>
      <c r="E23" s="135"/>
      <c r="F23" s="135"/>
      <c r="G23" s="135"/>
    </row>
    <row r="24" spans="1:7">
      <c r="A24" s="136"/>
      <c r="B24" s="385" t="s">
        <v>454</v>
      </c>
      <c r="C24" s="324" t="s">
        <v>5</v>
      </c>
      <c r="D24" s="384"/>
      <c r="E24" s="368">
        <v>1</v>
      </c>
      <c r="F24" s="325"/>
      <c r="G24" s="364">
        <f>E24*F24</f>
        <v>0</v>
      </c>
    </row>
    <row r="25" spans="1:7">
      <c r="A25" s="121"/>
      <c r="B25" s="122"/>
      <c r="C25" s="123"/>
      <c r="E25" s="124"/>
      <c r="F25" s="125"/>
      <c r="G25" s="126"/>
    </row>
    <row r="26" spans="1:7">
      <c r="A26" s="121"/>
      <c r="B26" s="122"/>
      <c r="C26" s="123"/>
      <c r="E26" s="124"/>
      <c r="F26" s="125"/>
      <c r="G26" s="126"/>
    </row>
    <row r="27" spans="1:7" ht="51" customHeight="1">
      <c r="A27" s="367" t="s">
        <v>629</v>
      </c>
      <c r="B27" s="128" t="s">
        <v>458</v>
      </c>
      <c r="C27" s="133"/>
      <c r="E27" s="135"/>
      <c r="F27" s="135"/>
      <c r="G27" s="135"/>
    </row>
    <row r="28" spans="1:7">
      <c r="A28" s="132"/>
      <c r="B28" s="89" t="s">
        <v>459</v>
      </c>
      <c r="C28" s="133"/>
      <c r="E28" s="135"/>
      <c r="F28" s="135"/>
      <c r="G28" s="135"/>
    </row>
    <row r="29" spans="1:7" ht="14.45" customHeight="1">
      <c r="A29" s="132"/>
      <c r="B29" s="128"/>
      <c r="C29" s="133"/>
      <c r="E29" s="135"/>
      <c r="F29" s="135"/>
      <c r="G29" s="135"/>
    </row>
    <row r="30" spans="1:7" s="111" customFormat="1" ht="15">
      <c r="A30" s="322"/>
      <c r="B30" s="385" t="s">
        <v>460</v>
      </c>
      <c r="C30" s="324" t="s">
        <v>85</v>
      </c>
      <c r="D30" s="364"/>
      <c r="E30" s="368">
        <v>26.85</v>
      </c>
      <c r="F30" s="346"/>
      <c r="G30" s="325">
        <f>E30*F30</f>
        <v>0</v>
      </c>
    </row>
    <row r="31" spans="1:7">
      <c r="A31" s="127"/>
      <c r="B31" s="128"/>
      <c r="C31" s="129"/>
      <c r="E31" s="130"/>
      <c r="F31" s="131"/>
      <c r="G31" s="130"/>
    </row>
    <row r="32" spans="1:7">
      <c r="A32" s="121"/>
      <c r="B32" s="122"/>
      <c r="C32" s="123"/>
      <c r="E32" s="124"/>
      <c r="F32" s="125"/>
      <c r="G32" s="126"/>
    </row>
    <row r="33" spans="1:7" ht="51" customHeight="1">
      <c r="A33" s="367" t="s">
        <v>630</v>
      </c>
      <c r="B33" s="128" t="s">
        <v>461</v>
      </c>
      <c r="C33" s="133"/>
      <c r="E33" s="135"/>
      <c r="F33" s="135"/>
      <c r="G33" s="135"/>
    </row>
    <row r="34" spans="1:7">
      <c r="A34" s="132"/>
      <c r="B34" s="89" t="s">
        <v>459</v>
      </c>
      <c r="C34" s="133"/>
      <c r="E34" s="135"/>
      <c r="F34" s="135"/>
      <c r="G34" s="135"/>
    </row>
    <row r="35" spans="1:7" ht="14.45" customHeight="1">
      <c r="A35" s="132"/>
      <c r="B35" s="128"/>
      <c r="C35" s="133"/>
      <c r="E35" s="135"/>
      <c r="F35" s="135"/>
      <c r="G35" s="135"/>
    </row>
    <row r="36" spans="1:7" s="111" customFormat="1">
      <c r="A36" s="322"/>
      <c r="B36" s="385" t="s">
        <v>465</v>
      </c>
      <c r="C36" s="324" t="s">
        <v>5</v>
      </c>
      <c r="D36" s="364"/>
      <c r="E36" s="368">
        <v>1</v>
      </c>
      <c r="F36" s="346"/>
      <c r="G36" s="325">
        <f>E36*F36</f>
        <v>0</v>
      </c>
    </row>
    <row r="37" spans="1:7">
      <c r="A37" s="127"/>
      <c r="B37" s="128"/>
      <c r="C37" s="129"/>
      <c r="E37" s="130"/>
      <c r="F37" s="131"/>
      <c r="G37" s="130"/>
    </row>
    <row r="38" spans="1:7">
      <c r="A38" s="121"/>
      <c r="B38" s="122"/>
      <c r="C38" s="123"/>
      <c r="E38" s="124"/>
      <c r="F38" s="125"/>
      <c r="G38" s="126"/>
    </row>
    <row r="39" spans="1:7" ht="96" customHeight="1">
      <c r="A39" s="367" t="s">
        <v>631</v>
      </c>
      <c r="B39" s="128" t="s">
        <v>462</v>
      </c>
      <c r="C39" s="133"/>
      <c r="E39" s="135"/>
      <c r="F39" s="135"/>
      <c r="G39" s="135"/>
    </row>
    <row r="40" spans="1:7">
      <c r="A40" s="132"/>
      <c r="B40" s="89" t="s">
        <v>463</v>
      </c>
      <c r="C40" s="133"/>
      <c r="E40" s="135"/>
      <c r="F40" s="135"/>
      <c r="G40" s="135"/>
    </row>
    <row r="41" spans="1:7" ht="14.45" customHeight="1">
      <c r="A41" s="132"/>
      <c r="B41" s="128"/>
      <c r="C41" s="133"/>
      <c r="E41" s="135"/>
      <c r="F41" s="135"/>
      <c r="G41" s="135"/>
    </row>
    <row r="42" spans="1:7" s="111" customFormat="1" ht="15">
      <c r="A42" s="322"/>
      <c r="B42" s="385" t="s">
        <v>464</v>
      </c>
      <c r="C42" s="324" t="s">
        <v>85</v>
      </c>
      <c r="D42" s="364"/>
      <c r="E42" s="368">
        <v>59</v>
      </c>
      <c r="F42" s="346"/>
      <c r="G42" s="325">
        <f>E42*F42</f>
        <v>0</v>
      </c>
    </row>
    <row r="43" spans="1:7">
      <c r="A43" s="127"/>
      <c r="B43" s="128"/>
      <c r="C43" s="129"/>
      <c r="E43" s="130"/>
      <c r="F43" s="131"/>
      <c r="G43" s="130"/>
    </row>
    <row r="44" spans="1:7">
      <c r="A44" s="121"/>
      <c r="B44" s="122"/>
      <c r="C44" s="123"/>
      <c r="E44" s="124"/>
      <c r="F44" s="125"/>
      <c r="G44" s="126"/>
    </row>
    <row r="45" spans="1:7" ht="103.5" customHeight="1">
      <c r="A45" s="532" t="s">
        <v>640</v>
      </c>
      <c r="B45" s="533" t="s">
        <v>294</v>
      </c>
      <c r="C45" s="534"/>
      <c r="D45" s="535"/>
      <c r="E45" s="536"/>
      <c r="F45" s="536"/>
      <c r="G45" s="536"/>
    </row>
    <row r="46" spans="1:7" ht="13.5">
      <c r="A46" s="532"/>
      <c r="B46" s="533"/>
      <c r="C46" s="534"/>
      <c r="D46" s="535"/>
      <c r="E46" s="536"/>
      <c r="F46" s="536"/>
      <c r="G46" s="536"/>
    </row>
    <row r="47" spans="1:7" hidden="1">
      <c r="A47" s="537"/>
      <c r="B47" s="538" t="s">
        <v>445</v>
      </c>
      <c r="C47" s="534"/>
      <c r="D47" s="535"/>
      <c r="E47" s="536"/>
      <c r="F47" s="536"/>
      <c r="G47" s="536"/>
    </row>
    <row r="48" spans="1:7" ht="14.45" customHeight="1">
      <c r="A48" s="537"/>
      <c r="B48" s="533"/>
      <c r="C48" s="534"/>
      <c r="D48" s="535"/>
      <c r="E48" s="536"/>
      <c r="F48" s="536"/>
      <c r="G48" s="536"/>
    </row>
    <row r="49" spans="1:7" s="111" customFormat="1">
      <c r="A49" s="539"/>
      <c r="B49" s="540" t="s">
        <v>868</v>
      </c>
      <c r="C49" s="541" t="s">
        <v>5</v>
      </c>
      <c r="D49" s="542"/>
      <c r="E49" s="543">
        <v>2</v>
      </c>
      <c r="F49" s="544"/>
      <c r="G49" s="545">
        <f>E49*F49</f>
        <v>0</v>
      </c>
    </row>
    <row r="50" spans="1:7">
      <c r="A50" s="127"/>
      <c r="B50" s="128"/>
      <c r="C50" s="129"/>
      <c r="E50" s="130"/>
      <c r="F50" s="131"/>
      <c r="G50" s="130"/>
    </row>
    <row r="51" spans="1:7">
      <c r="A51" s="121"/>
      <c r="B51" s="122"/>
      <c r="C51" s="123"/>
      <c r="E51" s="124"/>
      <c r="F51" s="125"/>
      <c r="G51" s="126"/>
    </row>
    <row r="52" spans="1:7" ht="13.5" thickBot="1">
      <c r="A52" s="142"/>
      <c r="B52" s="143" t="s">
        <v>216</v>
      </c>
      <c r="C52" s="144"/>
      <c r="D52" s="277"/>
      <c r="E52" s="144"/>
      <c r="F52" s="145"/>
      <c r="G52" s="146">
        <f>SUM(G13:G51)</f>
        <v>0</v>
      </c>
    </row>
    <row r="53" spans="1:7" ht="13.5" thickTop="1">
      <c r="A53" s="127"/>
      <c r="B53" s="128"/>
      <c r="C53" s="129"/>
      <c r="E53" s="130"/>
      <c r="F53" s="131"/>
      <c r="G53" s="130"/>
    </row>
    <row r="54" spans="1:7">
      <c r="A54" s="173"/>
      <c r="B54" s="174"/>
      <c r="C54" s="175"/>
      <c r="E54" s="175"/>
      <c r="F54" s="176"/>
      <c r="G54" s="175"/>
    </row>
    <row r="55" spans="1:7">
      <c r="A55" s="173"/>
      <c r="B55" s="174"/>
      <c r="C55" s="175"/>
      <c r="E55" s="175"/>
      <c r="F55" s="176"/>
      <c r="G55" s="175"/>
    </row>
    <row r="56" spans="1:7">
      <c r="A56" s="253" t="s">
        <v>88</v>
      </c>
      <c r="B56" s="603" t="s">
        <v>1</v>
      </c>
      <c r="C56" s="603"/>
      <c r="E56" s="278"/>
      <c r="F56" s="279"/>
      <c r="G56" s="278"/>
    </row>
    <row r="57" spans="1:7">
      <c r="A57" s="121"/>
      <c r="B57" s="122"/>
      <c r="C57" s="123"/>
      <c r="E57" s="124"/>
      <c r="F57" s="125"/>
      <c r="G57" s="126"/>
    </row>
    <row r="58" spans="1:7">
      <c r="A58" s="121"/>
      <c r="B58" s="122"/>
      <c r="C58" s="123"/>
      <c r="E58" s="124"/>
      <c r="F58" s="125"/>
      <c r="G58" s="126"/>
    </row>
    <row r="59" spans="1:7" s="103" customFormat="1" ht="59.25" customHeight="1">
      <c r="A59" s="366" t="s">
        <v>632</v>
      </c>
      <c r="B59" s="128" t="s">
        <v>843</v>
      </c>
      <c r="C59" s="133"/>
      <c r="D59" s="115"/>
      <c r="E59" s="135"/>
      <c r="F59" s="135"/>
      <c r="G59" s="135"/>
    </row>
    <row r="60" spans="1:7" s="103" customFormat="1" ht="13.5">
      <c r="A60" s="132"/>
      <c r="B60" s="128"/>
      <c r="C60" s="133"/>
      <c r="D60" s="115"/>
      <c r="E60" s="135"/>
      <c r="F60" s="135"/>
      <c r="G60" s="135"/>
    </row>
    <row r="61" spans="1:7" s="103" customFormat="1" ht="28.5">
      <c r="A61" s="132"/>
      <c r="B61" s="128" t="s">
        <v>310</v>
      </c>
      <c r="C61" s="133"/>
      <c r="D61" s="115"/>
      <c r="E61" s="135"/>
      <c r="F61" s="135"/>
      <c r="G61" s="135"/>
    </row>
    <row r="62" spans="1:7" s="103" customFormat="1" ht="34.5" customHeight="1">
      <c r="A62" s="180"/>
      <c r="B62" s="321" t="s">
        <v>467</v>
      </c>
      <c r="C62" s="133"/>
      <c r="D62" s="115"/>
      <c r="E62" s="135"/>
      <c r="F62" s="135"/>
      <c r="G62" s="135"/>
    </row>
    <row r="63" spans="1:7" s="103" customFormat="1" ht="13.5">
      <c r="A63" s="180"/>
      <c r="B63" s="128"/>
      <c r="C63" s="133"/>
      <c r="D63" s="115"/>
      <c r="E63" s="135"/>
      <c r="F63" s="135"/>
      <c r="G63" s="135"/>
    </row>
    <row r="64" spans="1:7" s="111" customFormat="1" ht="15">
      <c r="A64" s="322"/>
      <c r="B64" s="250" t="s">
        <v>311</v>
      </c>
      <c r="C64" s="324" t="s">
        <v>85</v>
      </c>
      <c r="D64" s="189"/>
      <c r="E64" s="368">
        <v>46</v>
      </c>
      <c r="F64" s="346"/>
      <c r="G64" s="325">
        <f>E64*F64</f>
        <v>0</v>
      </c>
    </row>
    <row r="65" spans="1:7" s="103" customFormat="1" ht="13.5">
      <c r="A65" s="180"/>
      <c r="B65" s="128"/>
      <c r="C65" s="133"/>
      <c r="D65" s="115"/>
      <c r="E65" s="135"/>
      <c r="F65" s="135"/>
      <c r="G65" s="135"/>
    </row>
    <row r="66" spans="1:7">
      <c r="A66" s="127"/>
      <c r="B66" s="128"/>
      <c r="C66" s="129"/>
      <c r="E66" s="130"/>
      <c r="F66" s="131"/>
      <c r="G66" s="130"/>
    </row>
    <row r="67" spans="1:7" ht="129">
      <c r="A67" s="367" t="s">
        <v>633</v>
      </c>
      <c r="B67" s="128" t="s">
        <v>466</v>
      </c>
      <c r="C67" s="133"/>
      <c r="E67" s="135"/>
      <c r="F67" s="135"/>
      <c r="G67" s="135"/>
    </row>
    <row r="68" spans="1:7">
      <c r="A68" s="127"/>
      <c r="B68" s="128"/>
      <c r="C68" s="129"/>
      <c r="E68" s="130"/>
      <c r="F68" s="131"/>
      <c r="G68" s="130"/>
    </row>
    <row r="69" spans="1:7" s="103" customFormat="1" ht="25.5">
      <c r="A69" s="180"/>
      <c r="B69" s="321" t="s">
        <v>467</v>
      </c>
      <c r="C69" s="133"/>
      <c r="D69" s="115"/>
      <c r="E69" s="135"/>
      <c r="F69" s="135"/>
      <c r="G69" s="135"/>
    </row>
    <row r="70" spans="1:7" s="103" customFormat="1" ht="13.5">
      <c r="A70" s="180"/>
      <c r="B70" s="128"/>
      <c r="C70" s="133"/>
      <c r="D70" s="115"/>
      <c r="E70" s="135"/>
      <c r="F70" s="135"/>
      <c r="G70" s="135"/>
    </row>
    <row r="71" spans="1:7" s="111" customFormat="1" ht="15">
      <c r="A71" s="322"/>
      <c r="B71" s="250" t="s">
        <v>468</v>
      </c>
      <c r="C71" s="324" t="s">
        <v>85</v>
      </c>
      <c r="D71" s="189"/>
      <c r="E71" s="368">
        <v>46</v>
      </c>
      <c r="F71" s="346"/>
      <c r="G71" s="325">
        <f>E71*F71</f>
        <v>0</v>
      </c>
    </row>
    <row r="72" spans="1:7" s="111" customFormat="1">
      <c r="A72" s="322"/>
      <c r="B72" s="248"/>
      <c r="C72" s="337"/>
      <c r="D72" s="189"/>
      <c r="E72" s="382"/>
      <c r="F72" s="338"/>
      <c r="G72" s="387"/>
    </row>
    <row r="73" spans="1:7">
      <c r="A73" s="127"/>
      <c r="B73" s="128"/>
      <c r="C73" s="129"/>
      <c r="E73" s="130"/>
      <c r="F73" s="131"/>
      <c r="G73" s="130"/>
    </row>
    <row r="74" spans="1:7" ht="13.5">
      <c r="A74" s="367" t="s">
        <v>634</v>
      </c>
      <c r="B74" s="604" t="s">
        <v>315</v>
      </c>
      <c r="C74" s="133"/>
      <c r="E74" s="135"/>
      <c r="F74" s="135"/>
      <c r="G74" s="135"/>
    </row>
    <row r="75" spans="1:7">
      <c r="A75" s="132"/>
      <c r="B75" s="604"/>
      <c r="C75" s="133"/>
      <c r="E75" s="135"/>
      <c r="F75" s="135"/>
      <c r="G75" s="135"/>
    </row>
    <row r="76" spans="1:7">
      <c r="A76" s="132"/>
      <c r="B76" s="604"/>
      <c r="C76" s="133"/>
      <c r="E76" s="135"/>
      <c r="F76" s="135"/>
      <c r="G76" s="135"/>
    </row>
    <row r="77" spans="1:7">
      <c r="A77" s="132"/>
      <c r="B77" s="604"/>
      <c r="C77" s="133"/>
      <c r="E77" s="135"/>
      <c r="F77" s="135"/>
      <c r="G77" s="135"/>
    </row>
    <row r="78" spans="1:7" s="103" customFormat="1" ht="13.5">
      <c r="A78" s="280"/>
      <c r="B78" s="89"/>
      <c r="C78" s="90"/>
      <c r="E78" s="91"/>
      <c r="F78" s="91"/>
      <c r="G78" s="91"/>
    </row>
    <row r="79" spans="1:7" s="111" customFormat="1" ht="15">
      <c r="A79" s="322"/>
      <c r="B79" s="250" t="s">
        <v>316</v>
      </c>
      <c r="C79" s="324" t="s">
        <v>85</v>
      </c>
      <c r="D79" s="189"/>
      <c r="E79" s="368">
        <v>15</v>
      </c>
      <c r="F79" s="346"/>
      <c r="G79" s="325">
        <f>E79*F79</f>
        <v>0</v>
      </c>
    </row>
    <row r="80" spans="1:7">
      <c r="A80" s="127"/>
      <c r="B80" s="128"/>
      <c r="C80" s="129"/>
      <c r="E80" s="130"/>
      <c r="F80" s="131"/>
      <c r="G80" s="130"/>
    </row>
    <row r="81" spans="1:7">
      <c r="A81" s="127"/>
      <c r="B81" s="128"/>
      <c r="C81" s="129"/>
      <c r="E81" s="130"/>
      <c r="F81" s="131"/>
      <c r="G81" s="130"/>
    </row>
    <row r="82" spans="1:7" ht="51">
      <c r="A82" s="367" t="s">
        <v>635</v>
      </c>
      <c r="B82" s="128" t="s">
        <v>217</v>
      </c>
      <c r="C82" s="133"/>
      <c r="E82" s="135"/>
      <c r="F82" s="135"/>
      <c r="G82" s="135"/>
    </row>
    <row r="83" spans="1:7" s="103" customFormat="1" ht="13.5">
      <c r="A83" s="280"/>
      <c r="B83" s="89"/>
      <c r="C83" s="90"/>
      <c r="E83" s="91"/>
      <c r="F83" s="91"/>
      <c r="G83" s="91"/>
    </row>
    <row r="84" spans="1:7" s="111" customFormat="1">
      <c r="A84" s="322"/>
      <c r="B84" s="250" t="s">
        <v>218</v>
      </c>
      <c r="C84" s="324" t="s">
        <v>4</v>
      </c>
      <c r="D84" s="189"/>
      <c r="E84" s="368">
        <v>1</v>
      </c>
      <c r="F84" s="346"/>
      <c r="G84" s="325">
        <f>E84*F84</f>
        <v>0</v>
      </c>
    </row>
    <row r="85" spans="1:7">
      <c r="A85" s="127"/>
      <c r="B85" s="128"/>
      <c r="C85" s="129"/>
      <c r="E85" s="130"/>
      <c r="F85" s="131"/>
      <c r="G85" s="130"/>
    </row>
    <row r="86" spans="1:7">
      <c r="A86" s="127"/>
      <c r="B86" s="128"/>
      <c r="C86" s="129"/>
      <c r="E86" s="130"/>
      <c r="F86" s="131"/>
      <c r="G86" s="130"/>
    </row>
    <row r="87" spans="1:7" ht="63.75">
      <c r="A87" s="367" t="s">
        <v>636</v>
      </c>
      <c r="B87" s="128" t="s">
        <v>219</v>
      </c>
      <c r="C87" s="133"/>
      <c r="E87" s="135"/>
      <c r="F87" s="135"/>
      <c r="G87" s="135"/>
    </row>
    <row r="88" spans="1:7">
      <c r="A88" s="132"/>
      <c r="B88" s="128"/>
      <c r="C88" s="133"/>
      <c r="E88" s="135"/>
      <c r="F88" s="135"/>
      <c r="G88" s="135"/>
    </row>
    <row r="89" spans="1:7" s="111" customFormat="1">
      <c r="A89" s="322"/>
      <c r="B89" s="250" t="s">
        <v>220</v>
      </c>
      <c r="C89" s="324" t="s">
        <v>4</v>
      </c>
      <c r="D89" s="189"/>
      <c r="E89" s="368">
        <v>1</v>
      </c>
      <c r="F89" s="346"/>
      <c r="G89" s="325">
        <f>E89*F89</f>
        <v>0</v>
      </c>
    </row>
    <row r="90" spans="1:7">
      <c r="A90" s="127"/>
      <c r="B90" s="128"/>
      <c r="C90" s="129"/>
      <c r="E90" s="130"/>
      <c r="F90" s="131"/>
      <c r="G90" s="130"/>
    </row>
    <row r="91" spans="1:7">
      <c r="A91" s="127"/>
      <c r="B91" s="128"/>
      <c r="C91" s="129"/>
      <c r="E91" s="130"/>
      <c r="F91" s="131"/>
      <c r="G91" s="130"/>
    </row>
    <row r="92" spans="1:7" ht="102">
      <c r="A92" s="367" t="s">
        <v>637</v>
      </c>
      <c r="B92" s="128" t="s">
        <v>37</v>
      </c>
      <c r="C92" s="133"/>
      <c r="D92" s="135"/>
      <c r="E92" s="135"/>
      <c r="F92" s="135"/>
      <c r="G92" s="115"/>
    </row>
    <row r="93" spans="1:7" ht="14.45" customHeight="1">
      <c r="A93" s="132"/>
      <c r="B93" s="128"/>
      <c r="C93" s="133"/>
      <c r="D93" s="135"/>
      <c r="E93" s="135"/>
      <c r="F93" s="135"/>
      <c r="G93" s="115"/>
    </row>
    <row r="94" spans="1:7" s="111" customFormat="1">
      <c r="A94" s="322"/>
      <c r="B94" s="250" t="s">
        <v>221</v>
      </c>
      <c r="C94" s="324" t="s">
        <v>7</v>
      </c>
      <c r="D94" s="368" t="e">
        <f>ROUNDUP((IF(#REF!&gt;0,#REF!)),1)</f>
        <v>#REF!</v>
      </c>
      <c r="E94" s="368">
        <v>16</v>
      </c>
      <c r="F94" s="346"/>
      <c r="G94" s="325">
        <f t="shared" ref="G94:G95" si="0">E94*F94</f>
        <v>0</v>
      </c>
    </row>
    <row r="95" spans="1:7" s="111" customFormat="1">
      <c r="A95" s="322"/>
      <c r="B95" s="250" t="s">
        <v>222</v>
      </c>
      <c r="C95" s="324" t="s">
        <v>7</v>
      </c>
      <c r="D95" s="368" t="e">
        <f>ROUNDUP((IF(#REF!&gt;0,#REF!)),1)</f>
        <v>#REF!</v>
      </c>
      <c r="E95" s="368">
        <v>16</v>
      </c>
      <c r="F95" s="346"/>
      <c r="G95" s="325">
        <f t="shared" si="0"/>
        <v>0</v>
      </c>
    </row>
    <row r="96" spans="1:7" s="111" customFormat="1">
      <c r="A96" s="322"/>
      <c r="B96" s="250" t="s">
        <v>223</v>
      </c>
      <c r="C96" s="251" t="s">
        <v>10</v>
      </c>
      <c r="D96" s="368"/>
      <c r="E96" s="346"/>
      <c r="F96" s="325"/>
      <c r="G96" s="325">
        <f>SUM(G94:G95)*20%</f>
        <v>0</v>
      </c>
    </row>
    <row r="97" spans="1:7">
      <c r="A97" s="127"/>
      <c r="B97" s="128"/>
      <c r="C97" s="129"/>
      <c r="D97" s="130"/>
      <c r="E97" s="131"/>
      <c r="F97" s="130"/>
      <c r="G97" s="115"/>
    </row>
    <row r="98" spans="1:7">
      <c r="A98" s="127"/>
      <c r="B98" s="128"/>
      <c r="C98" s="129"/>
      <c r="E98" s="130"/>
      <c r="F98" s="131"/>
      <c r="G98" s="130"/>
    </row>
    <row r="99" spans="1:7" ht="13.5" thickBot="1">
      <c r="A99" s="142"/>
      <c r="B99" s="143" t="s">
        <v>11</v>
      </c>
      <c r="C99" s="144"/>
      <c r="E99" s="144"/>
      <c r="F99" s="145"/>
      <c r="G99" s="146">
        <f>SUM(G66:G98)</f>
        <v>0</v>
      </c>
    </row>
    <row r="100" spans="1:7" ht="13.5" thickTop="1">
      <c r="A100" s="173"/>
      <c r="B100" s="174"/>
      <c r="C100" s="175"/>
      <c r="E100" s="175"/>
      <c r="F100" s="176"/>
      <c r="G100" s="175"/>
    </row>
    <row r="101" spans="1:7" ht="17.25" customHeight="1"/>
    <row r="102" spans="1:7" ht="14.25">
      <c r="A102" s="253" t="s">
        <v>142</v>
      </c>
      <c r="B102" s="254" t="s">
        <v>50</v>
      </c>
      <c r="C102" s="245"/>
      <c r="E102" s="246"/>
      <c r="F102" s="247"/>
      <c r="G102" s="246"/>
    </row>
    <row r="103" spans="1:7">
      <c r="A103" s="127"/>
      <c r="B103" s="128"/>
      <c r="C103" s="129"/>
      <c r="E103" s="130"/>
      <c r="F103" s="131"/>
      <c r="G103" s="130"/>
    </row>
    <row r="104" spans="1:7">
      <c r="A104" s="127"/>
      <c r="B104" s="128"/>
      <c r="C104" s="129"/>
      <c r="E104" s="130"/>
      <c r="F104" s="131"/>
      <c r="G104" s="130"/>
    </row>
    <row r="105" spans="1:7" ht="38.25">
      <c r="A105" s="366" t="s">
        <v>638</v>
      </c>
      <c r="B105" s="128" t="s">
        <v>71</v>
      </c>
      <c r="C105" s="133"/>
      <c r="E105" s="135"/>
      <c r="F105" s="135"/>
      <c r="G105" s="135"/>
    </row>
    <row r="106" spans="1:7" ht="48" customHeight="1">
      <c r="A106" s="132"/>
      <c r="B106" s="128" t="s">
        <v>45</v>
      </c>
      <c r="C106" s="133"/>
      <c r="E106" s="135"/>
      <c r="F106" s="135"/>
      <c r="G106" s="135"/>
    </row>
    <row r="107" spans="1:7">
      <c r="A107" s="132"/>
      <c r="B107" s="128" t="s">
        <v>846</v>
      </c>
      <c r="C107" s="133"/>
      <c r="E107" s="135"/>
      <c r="F107" s="135"/>
      <c r="G107" s="135"/>
    </row>
    <row r="108" spans="1:7">
      <c r="A108" s="132"/>
      <c r="B108" s="128"/>
      <c r="C108" s="133"/>
      <c r="E108" s="135"/>
      <c r="F108" s="135"/>
      <c r="G108" s="135"/>
    </row>
    <row r="109" spans="1:7">
      <c r="A109" s="127"/>
      <c r="B109" s="104" t="s">
        <v>63</v>
      </c>
      <c r="C109" s="183"/>
      <c r="E109" s="183"/>
      <c r="F109" s="183"/>
      <c r="G109" s="141">
        <f>SUM(G4:G101)*5%*0.5</f>
        <v>0</v>
      </c>
    </row>
    <row r="110" spans="1:7">
      <c r="A110" s="127"/>
      <c r="B110" s="128"/>
      <c r="C110" s="129"/>
      <c r="E110" s="130"/>
      <c r="F110" s="131"/>
      <c r="G110" s="130"/>
    </row>
    <row r="111" spans="1:7" ht="13.5" thickBot="1">
      <c r="A111" s="142"/>
      <c r="B111" s="143" t="s">
        <v>64</v>
      </c>
      <c r="C111" s="144"/>
      <c r="E111" s="144"/>
      <c r="F111" s="145"/>
      <c r="G111" s="146">
        <f>SUM(G109:G110)</f>
        <v>0</v>
      </c>
    </row>
    <row r="112" spans="1:7" ht="14.25" thickTop="1" thickBot="1">
      <c r="A112" s="184"/>
      <c r="B112" s="185"/>
      <c r="C112" s="186"/>
      <c r="E112" s="187"/>
      <c r="F112" s="188"/>
      <c r="G112" s="187"/>
    </row>
    <row r="113" spans="1:7" s="111" customFormat="1" ht="23.45" customHeight="1" thickBot="1">
      <c r="A113" s="190"/>
      <c r="B113" s="191" t="s">
        <v>224</v>
      </c>
      <c r="C113" s="192"/>
      <c r="E113" s="192"/>
      <c r="F113" s="193"/>
      <c r="G113" s="194">
        <f>SUM(G4:G112)*0.5</f>
        <v>0</v>
      </c>
    </row>
    <row r="114" spans="1:7">
      <c r="A114" s="173"/>
      <c r="B114" s="174"/>
      <c r="C114" s="175"/>
      <c r="E114" s="175"/>
      <c r="F114" s="176"/>
      <c r="G114" s="175"/>
    </row>
    <row r="115" spans="1:7">
      <c r="A115" s="180"/>
      <c r="B115" s="128"/>
      <c r="C115" s="133"/>
      <c r="E115" s="135"/>
      <c r="F115" s="135"/>
      <c r="G115" s="135"/>
    </row>
    <row r="116" spans="1:7">
      <c r="A116" s="173"/>
      <c r="B116" s="174"/>
      <c r="C116" s="175"/>
      <c r="E116" s="175"/>
      <c r="F116" s="176"/>
      <c r="G116" s="175"/>
    </row>
    <row r="117" spans="1:7">
      <c r="A117" s="173"/>
      <c r="B117" s="174"/>
      <c r="C117" s="175"/>
      <c r="E117" s="175"/>
      <c r="F117" s="176"/>
      <c r="G117" s="175"/>
    </row>
  </sheetData>
  <mergeCells count="3">
    <mergeCell ref="B6:C6"/>
    <mergeCell ref="B56:C56"/>
    <mergeCell ref="B74:B77"/>
  </mergeCells>
  <pageMargins left="0.9055118110236221" right="0.11811023622047245" top="1.3385826771653544" bottom="0.74803149606299213" header="0.31496062992125984" footer="0.31496062992125984"/>
  <pageSetup paperSize="9" scale="97" orientation="portrait" r:id="rId1"/>
  <headerFooter>
    <oddHeader xml:space="preserve">&amp;C&amp;9GO POPIS DEL:  AVLA + RECEPCIJA&amp;R&amp;9PZI&amp;11
</oddHeader>
    <oddFooter>&amp;L&amp;A&amp;C&amp;10št. projekta:&amp;"-,Krepko" &amp;11 &amp;RStran &amp;P/&amp;N</oddFooter>
  </headerFooter>
  <rowBreaks count="5" manualBreakCount="5">
    <brk id="31" max="6" man="1"/>
    <brk id="53" max="6" man="1"/>
    <brk id="85" max="6" man="1"/>
    <brk id="100" max="7" man="1"/>
    <brk id="11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14</vt:i4>
      </vt:variant>
      <vt:variant>
        <vt:lpstr>Imenovani obsegi</vt:lpstr>
      </vt:variant>
      <vt:variant>
        <vt:i4>19</vt:i4>
      </vt:variant>
    </vt:vector>
  </HeadingPairs>
  <TitlesOfParts>
    <vt:vector size="33" baseType="lpstr">
      <vt:lpstr>SKUPAJ </vt:lpstr>
      <vt:lpstr>I_GO rekapitulacija</vt:lpstr>
      <vt:lpstr>A_Gradbena dela (pripr.)</vt:lpstr>
      <vt:lpstr>1-A1_OZ1_OZ2_gradb. dela</vt:lpstr>
      <vt:lpstr>1-A2_OZ_TERASA_gradb. del </vt:lpstr>
      <vt:lpstr>1-A3_KLANČINA gradbena dela </vt:lpstr>
      <vt:lpstr>2_A_Gradbena dela</vt:lpstr>
      <vt:lpstr>3_A_Gradbena dela</vt:lpstr>
      <vt:lpstr>4_A_Gradbena dela</vt:lpstr>
      <vt:lpstr>1_B_Obrtna dela</vt:lpstr>
      <vt:lpstr>2_B_Obrtna dela</vt:lpstr>
      <vt:lpstr>3_B_Obrtna dela</vt:lpstr>
      <vt:lpstr>4_B_Obrtna dela</vt:lpstr>
      <vt:lpstr>IV_F - zunanja ureditev</vt:lpstr>
      <vt:lpstr>'1_B_Obrtna dela'!Področje_tiskanja</vt:lpstr>
      <vt:lpstr>'1-A1_OZ1_OZ2_gradb. dela'!Področje_tiskanja</vt:lpstr>
      <vt:lpstr>'1-A2_OZ_TERASA_gradb. del '!Področje_tiskanja</vt:lpstr>
      <vt:lpstr>'1-A3_KLANČINA gradbena dela '!Področje_tiskanja</vt:lpstr>
      <vt:lpstr>'2_A_Gradbena dela'!Področje_tiskanja</vt:lpstr>
      <vt:lpstr>'2_B_Obrtna dela'!Področje_tiskanja</vt:lpstr>
      <vt:lpstr>'3_A_Gradbena dela'!Področje_tiskanja</vt:lpstr>
      <vt:lpstr>'3_B_Obrtna dela'!Področje_tiskanja</vt:lpstr>
      <vt:lpstr>'4_A_Gradbena dela'!Področje_tiskanja</vt:lpstr>
      <vt:lpstr>'4_B_Obrtna dela'!Področje_tiskanja</vt:lpstr>
      <vt:lpstr>'A_Gradbena dela (pripr.)'!Področje_tiskanja</vt:lpstr>
      <vt:lpstr>'I_GO rekapitulacija'!Področje_tiskanja</vt:lpstr>
      <vt:lpstr>'IV_F - zunanja ureditev'!Področje_tiskanja</vt:lpstr>
      <vt:lpstr>'SKUPAJ '!Področje_tiskanja</vt:lpstr>
      <vt:lpstr>'1_B_Obrtna dela'!Tiskanje_naslovov</vt:lpstr>
      <vt:lpstr>'2_B_Obrtna dela'!Tiskanje_naslovov</vt:lpstr>
      <vt:lpstr>'3_B_Obrtna dela'!Tiskanje_naslovov</vt:lpstr>
      <vt:lpstr>'4_B_Obrtna dela'!Tiskanje_naslovov</vt:lpstr>
      <vt:lpstr>'IV_F - zunanja ureditev'!Tiskanje_naslovov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Katja Jurjevec</cp:lastModifiedBy>
  <cp:lastPrinted>2025-10-21T12:12:07Z</cp:lastPrinted>
  <dcterms:created xsi:type="dcterms:W3CDTF">2014-12-23T18:54:05Z</dcterms:created>
  <dcterms:modified xsi:type="dcterms:W3CDTF">2026-02-26T11:28:47Z</dcterms:modified>
</cp:coreProperties>
</file>